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5" yWindow="225" windowWidth="19260" windowHeight="12675" tabRatio="995" firstSheet="3" activeTab="3"/>
  </bookViews>
  <sheets>
    <sheet name="Акция Холод_410" sheetId="25" r:id="rId1"/>
    <sheet name="Бытовая серия" sheetId="1" r:id="rId2"/>
    <sheet name="Полупром on_off" sheetId="2" r:id="rId3"/>
    <sheet name="Полупром инвертор" sheetId="14" r:id="rId4"/>
    <sheet name="Big Multi" sheetId="8" r:id="rId5"/>
    <sheet name="Big Multi новые" sheetId="26" r:id="rId6"/>
    <sheet name="Мульти-сплит системы 2010-2011" sheetId="20" r:id="rId7"/>
    <sheet name="Flexible Multi" sheetId="17" r:id="rId8"/>
    <sheet name="Cерия J" sheetId="23" r:id="rId9"/>
    <sheet name="Серия V II" sheetId="6" r:id="rId10"/>
    <sheet name="Cерия VR II" sheetId="27" r:id="rId11"/>
    <sheet name=" WaterStage" sheetId="22" r:id="rId12"/>
    <sheet name="Модели с WSet" sheetId="24" r:id="rId13"/>
    <sheet name="Лист1" sheetId="28" r:id="rId14"/>
  </sheets>
  <definedNames>
    <definedName name="_xlnm.Print_Titles" localSheetId="4">'Big Multi'!$1:$9</definedName>
    <definedName name="_xlnm.Print_Titles" localSheetId="8">'Cерия J'!$1:$9</definedName>
    <definedName name="_xlnm.Print_Titles" localSheetId="7">'Flexible Multi'!$1:$9</definedName>
    <definedName name="_xlnm.Print_Titles" localSheetId="1">'Бытовая серия'!$1:$8</definedName>
    <definedName name="_xlnm.Print_Titles" localSheetId="6">'Мульти-сплит системы 2010-2011'!$1:$9</definedName>
    <definedName name="_xlnm.Print_Titles" localSheetId="2">'Полупром on_off'!$1:$9</definedName>
    <definedName name="_xlnm.Print_Titles" localSheetId="3">'Полупром инвертор'!$1:$9</definedName>
    <definedName name="_xlnm.Print_Titles" localSheetId="9">'Серия V II'!$1:$9</definedName>
    <definedName name="_xlnm.Print_Area" localSheetId="11">' WaterStage'!$A$1:$O$67</definedName>
    <definedName name="_xlnm.Print_Area" localSheetId="4">'Big Multi'!$A$1:$O$57</definedName>
    <definedName name="_xlnm.Print_Area" localSheetId="5">'Big Multi новые'!$A$1:$N$56</definedName>
    <definedName name="_xlnm.Print_Area" localSheetId="8">'Cерия J'!$A$1:$M$86</definedName>
    <definedName name="_xlnm.Print_Area" localSheetId="10">'Cерия VR II'!$A$1:$P$99</definedName>
    <definedName name="_xlnm.Print_Area" localSheetId="7">'Flexible Multi'!$A$1:$Q$97</definedName>
    <definedName name="_xlnm.Print_Area" localSheetId="0">'Акция Холод_410'!$A$1:$L$25</definedName>
    <definedName name="_xlnm.Print_Area" localSheetId="1">'Бытовая серия'!$A$1:$O$172</definedName>
    <definedName name="_xlnm.Print_Area" localSheetId="12">'Модели с WSet'!$A$1:$N$101</definedName>
    <definedName name="_xlnm.Print_Area" localSheetId="6">'Мульти-сплит системы 2010-2011'!$A$1:$Q$81</definedName>
    <definedName name="_xlnm.Print_Area" localSheetId="2">'Полупром on_off'!$A$1:$P$94</definedName>
    <definedName name="_xlnm.Print_Area" localSheetId="3">'Полупром инвертор'!$A$1:$P$175</definedName>
    <definedName name="_xlnm.Print_Area" localSheetId="9">'Серия V II'!$A$1:$M$177</definedName>
  </definedNames>
  <calcPr calcId="125725" fullCalcOnLoad="1" refMode="R1C1" calcOnSave="0"/>
</workbook>
</file>

<file path=xl/calcChain.xml><?xml version="1.0" encoding="utf-8"?>
<calcChain xmlns="http://schemas.openxmlformats.org/spreadsheetml/2006/main">
  <c r="P89" i="27"/>
  <c r="O89"/>
  <c r="P88"/>
  <c r="O88"/>
  <c r="P87"/>
  <c r="O87"/>
  <c r="P86"/>
  <c r="O86"/>
  <c r="P85"/>
  <c r="O85"/>
  <c r="P84"/>
  <c r="O84"/>
  <c r="P83"/>
  <c r="O83"/>
  <c r="P82"/>
  <c r="O82"/>
  <c r="P81"/>
  <c r="O81"/>
  <c r="P80"/>
  <c r="O80"/>
  <c r="P79"/>
  <c r="O79"/>
  <c r="P78"/>
  <c r="O78"/>
  <c r="P77"/>
  <c r="O77"/>
  <c r="P76"/>
  <c r="O76"/>
  <c r="P75"/>
  <c r="O75"/>
  <c r="N37" i="26"/>
  <c r="O37"/>
  <c r="N26"/>
  <c r="O26"/>
  <c r="H26"/>
  <c r="P31" i="8"/>
  <c r="Q31"/>
  <c r="P32"/>
  <c r="Q32"/>
  <c r="P33"/>
  <c r="Q33"/>
  <c r="P30"/>
  <c r="Q108" i="14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87"/>
  <c r="R87"/>
  <c r="Q88"/>
  <c r="R88"/>
  <c r="Q62"/>
  <c r="R62"/>
  <c r="Q63"/>
  <c r="R63"/>
  <c r="Q64"/>
  <c r="R64"/>
  <c r="Q65"/>
  <c r="R65"/>
  <c r="Q66"/>
  <c r="R66"/>
  <c r="Q67"/>
  <c r="R67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68" i="2"/>
  <c r="R68"/>
  <c r="O113" i="6"/>
  <c r="P113"/>
  <c r="O114"/>
  <c r="P114"/>
  <c r="O115"/>
  <c r="P115"/>
  <c r="O109"/>
  <c r="P109"/>
  <c r="H113"/>
  <c r="J113"/>
  <c r="K113"/>
  <c r="H114"/>
  <c r="H115"/>
  <c r="J115"/>
  <c r="K115"/>
  <c r="H78" i="27"/>
  <c r="J78"/>
  <c r="K78"/>
  <c r="H77"/>
  <c r="J77"/>
  <c r="K77"/>
  <c r="H76"/>
  <c r="J76"/>
  <c r="K76"/>
  <c r="H75"/>
  <c r="J75"/>
  <c r="K75"/>
  <c r="J114" i="6"/>
  <c r="K114"/>
  <c r="H109"/>
  <c r="J109"/>
  <c r="K109"/>
  <c r="K168"/>
  <c r="B3"/>
  <c r="H89" i="27"/>
  <c r="J89"/>
  <c r="K89"/>
  <c r="H88"/>
  <c r="J88"/>
  <c r="K88"/>
  <c r="H87"/>
  <c r="J87"/>
  <c r="K87"/>
  <c r="H86"/>
  <c r="J86"/>
  <c r="K86"/>
  <c r="H84"/>
  <c r="J84"/>
  <c r="K84"/>
  <c r="H83"/>
  <c r="J83"/>
  <c r="K83"/>
  <c r="H82"/>
  <c r="J82"/>
  <c r="K82"/>
  <c r="H81"/>
  <c r="J81"/>
  <c r="K81"/>
  <c r="H80"/>
  <c r="J80"/>
  <c r="K80"/>
  <c r="H79"/>
  <c r="J79"/>
  <c r="K79"/>
  <c r="H85"/>
  <c r="J85"/>
  <c r="K85"/>
  <c r="P72"/>
  <c r="O72"/>
  <c r="H72"/>
  <c r="J72"/>
  <c r="K72"/>
  <c r="P71"/>
  <c r="O71"/>
  <c r="H71"/>
  <c r="J71"/>
  <c r="K71"/>
  <c r="P70"/>
  <c r="O70"/>
  <c r="H70"/>
  <c r="J70"/>
  <c r="K70"/>
  <c r="P69"/>
  <c r="O69"/>
  <c r="H69"/>
  <c r="J69"/>
  <c r="K69"/>
  <c r="P68"/>
  <c r="O68"/>
  <c r="H68"/>
  <c r="J68"/>
  <c r="K68"/>
  <c r="P67"/>
  <c r="O67"/>
  <c r="H67"/>
  <c r="J67"/>
  <c r="K67"/>
  <c r="P66"/>
  <c r="O66"/>
  <c r="H66"/>
  <c r="J66"/>
  <c r="K66"/>
  <c r="P65"/>
  <c r="O65"/>
  <c r="H65"/>
  <c r="J65"/>
  <c r="K65"/>
  <c r="P62"/>
  <c r="O62"/>
  <c r="H62"/>
  <c r="J62"/>
  <c r="K62"/>
  <c r="P61"/>
  <c r="O61"/>
  <c r="H61"/>
  <c r="J61"/>
  <c r="K61"/>
  <c r="P60"/>
  <c r="O60"/>
  <c r="H60"/>
  <c r="J60"/>
  <c r="K60"/>
  <c r="P59"/>
  <c r="O59"/>
  <c r="H59"/>
  <c r="J59"/>
  <c r="K59"/>
  <c r="P58"/>
  <c r="O58"/>
  <c r="H58"/>
  <c r="J58"/>
  <c r="K58"/>
  <c r="P57"/>
  <c r="O57"/>
  <c r="H57"/>
  <c r="J57"/>
  <c r="K57"/>
  <c r="P56"/>
  <c r="O56"/>
  <c r="H56"/>
  <c r="J56"/>
  <c r="K56"/>
  <c r="P55"/>
  <c r="O55"/>
  <c r="H55"/>
  <c r="J55"/>
  <c r="K55"/>
  <c r="P54"/>
  <c r="O54"/>
  <c r="H54"/>
  <c r="J54"/>
  <c r="K54"/>
  <c r="P53"/>
  <c r="O53"/>
  <c r="H53"/>
  <c r="J53"/>
  <c r="K53"/>
  <c r="P52"/>
  <c r="O52"/>
  <c r="H52"/>
  <c r="J52"/>
  <c r="K52"/>
  <c r="P51"/>
  <c r="O51"/>
  <c r="H51"/>
  <c r="J51"/>
  <c r="K51"/>
  <c r="P49"/>
  <c r="O49"/>
  <c r="H49"/>
  <c r="J49"/>
  <c r="K49"/>
  <c r="P48"/>
  <c r="O48"/>
  <c r="H48"/>
  <c r="J48"/>
  <c r="K48"/>
  <c r="E48"/>
  <c r="P47"/>
  <c r="O47"/>
  <c r="H47"/>
  <c r="J47"/>
  <c r="K47"/>
  <c r="P46"/>
  <c r="O46"/>
  <c r="H46"/>
  <c r="J46"/>
  <c r="K46"/>
  <c r="E46"/>
  <c r="P45"/>
  <c r="O45"/>
  <c r="H45"/>
  <c r="J45"/>
  <c r="K45"/>
  <c r="P44"/>
  <c r="O44"/>
  <c r="H44"/>
  <c r="J44"/>
  <c r="K44"/>
  <c r="E44"/>
  <c r="P43"/>
  <c r="O43"/>
  <c r="H43"/>
  <c r="J43"/>
  <c r="K43"/>
  <c r="P42"/>
  <c r="O42"/>
  <c r="H42"/>
  <c r="J42"/>
  <c r="K42"/>
  <c r="E42"/>
  <c r="P39"/>
  <c r="O39"/>
  <c r="H39"/>
  <c r="J39"/>
  <c r="K39"/>
  <c r="P38"/>
  <c r="O38"/>
  <c r="H38"/>
  <c r="J38"/>
  <c r="K38"/>
  <c r="E38"/>
  <c r="P37"/>
  <c r="O37"/>
  <c r="H37"/>
  <c r="J37"/>
  <c r="K37"/>
  <c r="P36"/>
  <c r="O36"/>
  <c r="H36"/>
  <c r="J36"/>
  <c r="K36"/>
  <c r="E36"/>
  <c r="P35"/>
  <c r="O35"/>
  <c r="H35"/>
  <c r="J35"/>
  <c r="K35"/>
  <c r="P34"/>
  <c r="O34"/>
  <c r="K34"/>
  <c r="H34"/>
  <c r="E34"/>
  <c r="P33"/>
  <c r="O33"/>
  <c r="H33"/>
  <c r="J33"/>
  <c r="K33"/>
  <c r="P32"/>
  <c r="O32"/>
  <c r="H32"/>
  <c r="J32"/>
  <c r="K32"/>
  <c r="E32"/>
  <c r="P31"/>
  <c r="O31"/>
  <c r="H31"/>
  <c r="J31"/>
  <c r="K31"/>
  <c r="P30"/>
  <c r="O30"/>
  <c r="H30"/>
  <c r="J30"/>
  <c r="K30"/>
  <c r="E30"/>
  <c r="P29"/>
  <c r="O29"/>
  <c r="H29"/>
  <c r="J29"/>
  <c r="K29"/>
  <c r="P28"/>
  <c r="O28"/>
  <c r="H28"/>
  <c r="J28"/>
  <c r="K28"/>
  <c r="E28"/>
  <c r="P25"/>
  <c r="O25"/>
  <c r="H25"/>
  <c r="J25"/>
  <c r="K25"/>
  <c r="P24"/>
  <c r="O24"/>
  <c r="H24"/>
  <c r="J24"/>
  <c r="K24"/>
  <c r="P23"/>
  <c r="O23"/>
  <c r="H23"/>
  <c r="J23"/>
  <c r="K23"/>
  <c r="P22"/>
  <c r="O22"/>
  <c r="H22"/>
  <c r="J22"/>
  <c r="K22"/>
  <c r="P21"/>
  <c r="O21"/>
  <c r="H21"/>
  <c r="J21"/>
  <c r="K21"/>
  <c r="P20"/>
  <c r="O20"/>
  <c r="H20"/>
  <c r="J20"/>
  <c r="K20"/>
  <c r="P19"/>
  <c r="O19"/>
  <c r="H19"/>
  <c r="J19"/>
  <c r="K19"/>
  <c r="P16"/>
  <c r="O16"/>
  <c r="H16"/>
  <c r="J16"/>
  <c r="K16"/>
  <c r="P15"/>
  <c r="O15"/>
  <c r="H15"/>
  <c r="J15"/>
  <c r="K15"/>
  <c r="P14"/>
  <c r="O14"/>
  <c r="H14"/>
  <c r="J14"/>
  <c r="K14"/>
  <c r="P13"/>
  <c r="O13"/>
  <c r="H13"/>
  <c r="J13"/>
  <c r="K13"/>
  <c r="P12"/>
  <c r="O12"/>
  <c r="H12"/>
  <c r="J12"/>
  <c r="K12"/>
  <c r="K90"/>
  <c r="B3"/>
  <c r="G27" i="14"/>
  <c r="G21"/>
  <c r="R70" i="1"/>
  <c r="Q70"/>
  <c r="J70"/>
  <c r="L70"/>
  <c r="M70"/>
  <c r="R69"/>
  <c r="Q69"/>
  <c r="J69"/>
  <c r="L69"/>
  <c r="M69"/>
  <c r="G69"/>
  <c r="K69"/>
  <c r="R41" i="20"/>
  <c r="Q41"/>
  <c r="J41"/>
  <c r="L41"/>
  <c r="M41"/>
  <c r="P19" i="24"/>
  <c r="O19"/>
  <c r="H19"/>
  <c r="J19"/>
  <c r="K19"/>
  <c r="P18"/>
  <c r="O18"/>
  <c r="H18"/>
  <c r="J18"/>
  <c r="K18"/>
  <c r="E18"/>
  <c r="I18"/>
  <c r="R21" i="20"/>
  <c r="Q21"/>
  <c r="J21"/>
  <c r="L21"/>
  <c r="M21"/>
  <c r="R40"/>
  <c r="Q40"/>
  <c r="J40"/>
  <c r="L40"/>
  <c r="M40"/>
  <c r="R37" i="14"/>
  <c r="Q37"/>
  <c r="J37"/>
  <c r="L37"/>
  <c r="M37"/>
  <c r="R36"/>
  <c r="Q36"/>
  <c r="J36"/>
  <c r="L36"/>
  <c r="M36"/>
  <c r="R35"/>
  <c r="Q35"/>
  <c r="J35"/>
  <c r="L35"/>
  <c r="M35"/>
  <c r="G35"/>
  <c r="K35"/>
  <c r="R82"/>
  <c r="Q82"/>
  <c r="J82"/>
  <c r="L82"/>
  <c r="M82"/>
  <c r="R81"/>
  <c r="Q81"/>
  <c r="J81"/>
  <c r="K81"/>
  <c r="G81"/>
  <c r="J117"/>
  <c r="L117"/>
  <c r="M117"/>
  <c r="J116"/>
  <c r="L116"/>
  <c r="M116"/>
  <c r="G116"/>
  <c r="K116"/>
  <c r="J113"/>
  <c r="L113"/>
  <c r="M113"/>
  <c r="J112"/>
  <c r="L112"/>
  <c r="M112"/>
  <c r="G112"/>
  <c r="K112"/>
  <c r="J23"/>
  <c r="L23"/>
  <c r="M23"/>
  <c r="J22"/>
  <c r="L22"/>
  <c r="M22"/>
  <c r="J21"/>
  <c r="L21"/>
  <c r="M21"/>
  <c r="J29"/>
  <c r="L29"/>
  <c r="M29"/>
  <c r="J28"/>
  <c r="L28"/>
  <c r="M28"/>
  <c r="J27"/>
  <c r="L27"/>
  <c r="M27"/>
  <c r="R78"/>
  <c r="Q78"/>
  <c r="J78"/>
  <c r="L78"/>
  <c r="M78"/>
  <c r="R77"/>
  <c r="Q77"/>
  <c r="J77"/>
  <c r="L77"/>
  <c r="M77"/>
  <c r="G77"/>
  <c r="K77"/>
  <c r="R70"/>
  <c r="Q70"/>
  <c r="J70"/>
  <c r="L70"/>
  <c r="M70"/>
  <c r="R69"/>
  <c r="Q69"/>
  <c r="J69"/>
  <c r="L69"/>
  <c r="M69"/>
  <c r="G69"/>
  <c r="K69"/>
  <c r="R74"/>
  <c r="Q74"/>
  <c r="J74"/>
  <c r="L74"/>
  <c r="M74"/>
  <c r="R73"/>
  <c r="Q73"/>
  <c r="J73"/>
  <c r="L73"/>
  <c r="M73"/>
  <c r="G73"/>
  <c r="R58" i="17"/>
  <c r="Q58"/>
  <c r="J58"/>
  <c r="L58"/>
  <c r="M58"/>
  <c r="R44" i="2"/>
  <c r="Q44"/>
  <c r="J44"/>
  <c r="L44"/>
  <c r="M44"/>
  <c r="R43"/>
  <c r="Q43"/>
  <c r="J43"/>
  <c r="L43"/>
  <c r="M43"/>
  <c r="G43"/>
  <c r="K43"/>
  <c r="R40"/>
  <c r="Q40"/>
  <c r="J40"/>
  <c r="L40"/>
  <c r="M40"/>
  <c r="R39"/>
  <c r="Q39"/>
  <c r="J39"/>
  <c r="L39"/>
  <c r="M39"/>
  <c r="G39"/>
  <c r="K39"/>
  <c r="Q30" i="8"/>
  <c r="J30"/>
  <c r="L30"/>
  <c r="M30"/>
  <c r="Q25"/>
  <c r="P25"/>
  <c r="J25"/>
  <c r="L25"/>
  <c r="M25"/>
  <c r="R50" i="20"/>
  <c r="Q50"/>
  <c r="J50"/>
  <c r="L50"/>
  <c r="M50"/>
  <c r="R46"/>
  <c r="Q46"/>
  <c r="J46"/>
  <c r="L46"/>
  <c r="M46"/>
  <c r="R45"/>
  <c r="Q45"/>
  <c r="J45"/>
  <c r="L45"/>
  <c r="M45"/>
  <c r="J32" i="8"/>
  <c r="L32"/>
  <c r="M32"/>
  <c r="R48" i="2"/>
  <c r="Q48"/>
  <c r="J48"/>
  <c r="L48"/>
  <c r="M48"/>
  <c r="R47"/>
  <c r="Q47"/>
  <c r="J47"/>
  <c r="L47"/>
  <c r="M47"/>
  <c r="G47"/>
  <c r="K47"/>
  <c r="H37" i="26"/>
  <c r="J37"/>
  <c r="K37"/>
  <c r="H39"/>
  <c r="J39"/>
  <c r="K39"/>
  <c r="H38"/>
  <c r="J38"/>
  <c r="K38"/>
  <c r="R50" i="2"/>
  <c r="Q50"/>
  <c r="J50"/>
  <c r="L50"/>
  <c r="M50"/>
  <c r="R49"/>
  <c r="Q49"/>
  <c r="J49"/>
  <c r="L49"/>
  <c r="M49"/>
  <c r="G49"/>
  <c r="K49"/>
  <c r="R18"/>
  <c r="Q18"/>
  <c r="J18"/>
  <c r="L18"/>
  <c r="M18"/>
  <c r="R17"/>
  <c r="Q17"/>
  <c r="J17"/>
  <c r="L17"/>
  <c r="M17"/>
  <c r="G17"/>
  <c r="K17"/>
  <c r="O31" i="26"/>
  <c r="N31"/>
  <c r="H31"/>
  <c r="J31"/>
  <c r="K31"/>
  <c r="O30"/>
  <c r="N30"/>
  <c r="H30"/>
  <c r="J30"/>
  <c r="K30"/>
  <c r="J26"/>
  <c r="K26"/>
  <c r="O22"/>
  <c r="N22"/>
  <c r="H22"/>
  <c r="J22"/>
  <c r="K22"/>
  <c r="O21"/>
  <c r="N21"/>
  <c r="H21"/>
  <c r="J21"/>
  <c r="K21"/>
  <c r="E21"/>
  <c r="I21"/>
  <c r="O47"/>
  <c r="N47"/>
  <c r="H47"/>
  <c r="J47"/>
  <c r="K47"/>
  <c r="O46"/>
  <c r="N46"/>
  <c r="H46"/>
  <c r="J46"/>
  <c r="K46"/>
  <c r="O45"/>
  <c r="N45"/>
  <c r="H45"/>
  <c r="J45"/>
  <c r="K45"/>
  <c r="O44"/>
  <c r="N44"/>
  <c r="H44"/>
  <c r="J44"/>
  <c r="K44"/>
  <c r="O43"/>
  <c r="N43"/>
  <c r="H43"/>
  <c r="J43"/>
  <c r="K43"/>
  <c r="O42"/>
  <c r="N42"/>
  <c r="H42"/>
  <c r="J42"/>
  <c r="K42"/>
  <c r="O41"/>
  <c r="N41"/>
  <c r="H41"/>
  <c r="J41"/>
  <c r="K41"/>
  <c r="O40"/>
  <c r="N40"/>
  <c r="H40"/>
  <c r="J40"/>
  <c r="K40"/>
  <c r="O39"/>
  <c r="N39"/>
  <c r="O38"/>
  <c r="N38"/>
  <c r="O36"/>
  <c r="N36"/>
  <c r="H36"/>
  <c r="J36"/>
  <c r="K36"/>
  <c r="O35"/>
  <c r="N35"/>
  <c r="H35"/>
  <c r="J35"/>
  <c r="K35"/>
  <c r="O34"/>
  <c r="N34"/>
  <c r="H34"/>
  <c r="J34"/>
  <c r="K34"/>
  <c r="O33"/>
  <c r="N33"/>
  <c r="O32"/>
  <c r="N32"/>
  <c r="H32"/>
  <c r="J32"/>
  <c r="K32"/>
  <c r="O27"/>
  <c r="N27"/>
  <c r="H27"/>
  <c r="J27"/>
  <c r="K27"/>
  <c r="O25"/>
  <c r="N25"/>
  <c r="H25"/>
  <c r="J25"/>
  <c r="K25"/>
  <c r="O23"/>
  <c r="N23"/>
  <c r="O20"/>
  <c r="N20"/>
  <c r="H20"/>
  <c r="J20"/>
  <c r="K20"/>
  <c r="O19"/>
  <c r="N19"/>
  <c r="H19"/>
  <c r="J19"/>
  <c r="K19"/>
  <c r="E19"/>
  <c r="I19"/>
  <c r="O18"/>
  <c r="N18"/>
  <c r="H18"/>
  <c r="J18"/>
  <c r="K18"/>
  <c r="O17"/>
  <c r="N17"/>
  <c r="H17"/>
  <c r="J17"/>
  <c r="K17"/>
  <c r="E17"/>
  <c r="O14"/>
  <c r="L14"/>
  <c r="N14"/>
  <c r="H14"/>
  <c r="J14"/>
  <c r="K14"/>
  <c r="O13"/>
  <c r="L13"/>
  <c r="N13"/>
  <c r="H13"/>
  <c r="J13"/>
  <c r="K13"/>
  <c r="O12"/>
  <c r="O48"/>
  <c r="F3"/>
  <c r="L12"/>
  <c r="N12"/>
  <c r="N48"/>
  <c r="H12"/>
  <c r="J12"/>
  <c r="K12"/>
  <c r="J3"/>
  <c r="G99" i="14"/>
  <c r="G97"/>
  <c r="G87"/>
  <c r="K87"/>
  <c r="J64"/>
  <c r="L64"/>
  <c r="M64"/>
  <c r="J63"/>
  <c r="L63"/>
  <c r="M63"/>
  <c r="J62"/>
  <c r="L62"/>
  <c r="M62"/>
  <c r="G62"/>
  <c r="R106"/>
  <c r="Q106"/>
  <c r="J106"/>
  <c r="L106"/>
  <c r="M106"/>
  <c r="R105"/>
  <c r="Q105"/>
  <c r="J105"/>
  <c r="L105"/>
  <c r="M105"/>
  <c r="G105"/>
  <c r="R100"/>
  <c r="Q100"/>
  <c r="J100"/>
  <c r="L100"/>
  <c r="M100"/>
  <c r="R99"/>
  <c r="Q99"/>
  <c r="J99"/>
  <c r="L99"/>
  <c r="M99"/>
  <c r="R98"/>
  <c r="Q98"/>
  <c r="J98"/>
  <c r="L98"/>
  <c r="M98"/>
  <c r="R97"/>
  <c r="Q97"/>
  <c r="J97"/>
  <c r="L97"/>
  <c r="M97"/>
  <c r="L88"/>
  <c r="M88"/>
  <c r="L87"/>
  <c r="M87"/>
  <c r="G132"/>
  <c r="G128"/>
  <c r="J129"/>
  <c r="L129"/>
  <c r="M129"/>
  <c r="J128"/>
  <c r="L128"/>
  <c r="M128"/>
  <c r="J131"/>
  <c r="L131"/>
  <c r="M131"/>
  <c r="J130"/>
  <c r="L130"/>
  <c r="M130"/>
  <c r="G130"/>
  <c r="K130"/>
  <c r="J123"/>
  <c r="L123"/>
  <c r="M123"/>
  <c r="J122"/>
  <c r="L122"/>
  <c r="M122"/>
  <c r="G122"/>
  <c r="K122"/>
  <c r="J55"/>
  <c r="L55"/>
  <c r="M55"/>
  <c r="J54"/>
  <c r="L54"/>
  <c r="M54"/>
  <c r="J53"/>
  <c r="L53"/>
  <c r="M53"/>
  <c r="G53"/>
  <c r="G44"/>
  <c r="J46"/>
  <c r="L46"/>
  <c r="M46"/>
  <c r="J45"/>
  <c r="L45"/>
  <c r="M45"/>
  <c r="J44"/>
  <c r="L44"/>
  <c r="M44"/>
  <c r="R64" i="1"/>
  <c r="Q64"/>
  <c r="J64"/>
  <c r="L64"/>
  <c r="M64"/>
  <c r="R63"/>
  <c r="Q63"/>
  <c r="J63"/>
  <c r="L63"/>
  <c r="M63"/>
  <c r="G63"/>
  <c r="K63"/>
  <c r="R17" i="14"/>
  <c r="Q17"/>
  <c r="J17"/>
  <c r="L17"/>
  <c r="M17"/>
  <c r="R16"/>
  <c r="Q16"/>
  <c r="J16"/>
  <c r="L16"/>
  <c r="M16"/>
  <c r="R15"/>
  <c r="Q15"/>
  <c r="J15"/>
  <c r="L15"/>
  <c r="M15"/>
  <c r="G15"/>
  <c r="K15"/>
  <c r="N24" i="25"/>
  <c r="M24"/>
  <c r="G24"/>
  <c r="I24"/>
  <c r="J24"/>
  <c r="N23"/>
  <c r="M23"/>
  <c r="G23"/>
  <c r="I23"/>
  <c r="J23"/>
  <c r="D23"/>
  <c r="H23"/>
  <c r="N22"/>
  <c r="M22"/>
  <c r="G22"/>
  <c r="I22"/>
  <c r="J22"/>
  <c r="N21"/>
  <c r="M21"/>
  <c r="G21"/>
  <c r="I21"/>
  <c r="J21"/>
  <c r="D21"/>
  <c r="D17"/>
  <c r="D15"/>
  <c r="N18"/>
  <c r="M18"/>
  <c r="G18"/>
  <c r="I18"/>
  <c r="J18"/>
  <c r="N17"/>
  <c r="M17"/>
  <c r="G17"/>
  <c r="I17"/>
  <c r="J17"/>
  <c r="N16"/>
  <c r="M16"/>
  <c r="G16"/>
  <c r="I16"/>
  <c r="J16"/>
  <c r="N15"/>
  <c r="M15"/>
  <c r="G15"/>
  <c r="I15"/>
  <c r="J15"/>
  <c r="N14"/>
  <c r="N25"/>
  <c r="I3"/>
  <c r="M14"/>
  <c r="G14"/>
  <c r="I14"/>
  <c r="J14"/>
  <c r="N13"/>
  <c r="M13"/>
  <c r="G13"/>
  <c r="I13"/>
  <c r="J13"/>
  <c r="N12"/>
  <c r="M12"/>
  <c r="M25"/>
  <c r="G12"/>
  <c r="I12"/>
  <c r="J12"/>
  <c r="D12"/>
  <c r="H12"/>
  <c r="G65" i="1"/>
  <c r="J38" i="8"/>
  <c r="L38"/>
  <c r="M38"/>
  <c r="M144" i="14"/>
  <c r="J57"/>
  <c r="J133" i="1"/>
  <c r="J132"/>
  <c r="J131"/>
  <c r="J130"/>
  <c r="J129"/>
  <c r="J128"/>
  <c r="J124"/>
  <c r="J123"/>
  <c r="J122"/>
  <c r="J121"/>
  <c r="J120"/>
  <c r="J119"/>
  <c r="H90" i="24"/>
  <c r="H89"/>
  <c r="H88"/>
  <c r="H87"/>
  <c r="I87"/>
  <c r="H86"/>
  <c r="H85"/>
  <c r="H71"/>
  <c r="H70"/>
  <c r="J70"/>
  <c r="K70"/>
  <c r="H69"/>
  <c r="H68"/>
  <c r="H67"/>
  <c r="J67"/>
  <c r="K67"/>
  <c r="H66"/>
  <c r="H49"/>
  <c r="J49"/>
  <c r="K49"/>
  <c r="H48"/>
  <c r="H47"/>
  <c r="J47"/>
  <c r="K47"/>
  <c r="H46"/>
  <c r="H45"/>
  <c r="H44"/>
  <c r="H15"/>
  <c r="J15"/>
  <c r="K15"/>
  <c r="H14"/>
  <c r="H13"/>
  <c r="H12"/>
  <c r="P90"/>
  <c r="O90"/>
  <c r="P89"/>
  <c r="O89"/>
  <c r="P88"/>
  <c r="O88"/>
  <c r="P87"/>
  <c r="O87"/>
  <c r="P86"/>
  <c r="O86"/>
  <c r="P85"/>
  <c r="O85"/>
  <c r="P84"/>
  <c r="O84"/>
  <c r="P83"/>
  <c r="O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P73"/>
  <c r="O73"/>
  <c r="P72"/>
  <c r="O72"/>
  <c r="P71"/>
  <c r="O71"/>
  <c r="P70"/>
  <c r="O70"/>
  <c r="P69"/>
  <c r="O69"/>
  <c r="P68"/>
  <c r="O68"/>
  <c r="P67"/>
  <c r="O67"/>
  <c r="P66"/>
  <c r="O66"/>
  <c r="P65"/>
  <c r="O65"/>
  <c r="P64"/>
  <c r="O64"/>
  <c r="P63"/>
  <c r="O63"/>
  <c r="P62"/>
  <c r="O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P50"/>
  <c r="O50"/>
  <c r="P49"/>
  <c r="O49"/>
  <c r="P48"/>
  <c r="O48"/>
  <c r="P47"/>
  <c r="O47"/>
  <c r="P46"/>
  <c r="O46"/>
  <c r="P45"/>
  <c r="O45"/>
  <c r="P44"/>
  <c r="O44"/>
  <c r="P43"/>
  <c r="O43"/>
  <c r="P42"/>
  <c r="O42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7"/>
  <c r="O17"/>
  <c r="P16"/>
  <c r="O16"/>
  <c r="P15"/>
  <c r="O15"/>
  <c r="P14"/>
  <c r="O14"/>
  <c r="P13"/>
  <c r="O13"/>
  <c r="P12"/>
  <c r="P93"/>
  <c r="J3"/>
  <c r="O12"/>
  <c r="O93"/>
  <c r="F3"/>
  <c r="J13"/>
  <c r="K13"/>
  <c r="J12"/>
  <c r="K12"/>
  <c r="E12"/>
  <c r="I12"/>
  <c r="H92"/>
  <c r="J92"/>
  <c r="K92"/>
  <c r="H91"/>
  <c r="J91"/>
  <c r="K91"/>
  <c r="E91"/>
  <c r="I91"/>
  <c r="J90"/>
  <c r="K90"/>
  <c r="J89"/>
  <c r="K89"/>
  <c r="E89"/>
  <c r="I89"/>
  <c r="J88"/>
  <c r="K88"/>
  <c r="J87"/>
  <c r="K87"/>
  <c r="E87"/>
  <c r="J86"/>
  <c r="K86"/>
  <c r="J85"/>
  <c r="K85"/>
  <c r="E85"/>
  <c r="I85"/>
  <c r="H82"/>
  <c r="J82"/>
  <c r="K82"/>
  <c r="H81"/>
  <c r="J81"/>
  <c r="K81"/>
  <c r="E81"/>
  <c r="H80"/>
  <c r="J80"/>
  <c r="K80"/>
  <c r="H79"/>
  <c r="J79"/>
  <c r="K79"/>
  <c r="E79"/>
  <c r="H75"/>
  <c r="J75"/>
  <c r="K75"/>
  <c r="H74"/>
  <c r="J74"/>
  <c r="K74"/>
  <c r="E74"/>
  <c r="I74"/>
  <c r="H73"/>
  <c r="J73"/>
  <c r="K73"/>
  <c r="H72"/>
  <c r="J72"/>
  <c r="K72"/>
  <c r="E72"/>
  <c r="J71"/>
  <c r="K71"/>
  <c r="E70"/>
  <c r="J69"/>
  <c r="K69"/>
  <c r="J68"/>
  <c r="K68"/>
  <c r="E68"/>
  <c r="J66"/>
  <c r="K66"/>
  <c r="E66"/>
  <c r="H65"/>
  <c r="J65"/>
  <c r="K65"/>
  <c r="H64"/>
  <c r="J64"/>
  <c r="K64"/>
  <c r="E64"/>
  <c r="H63"/>
  <c r="J63"/>
  <c r="K63"/>
  <c r="H62"/>
  <c r="J62"/>
  <c r="K62"/>
  <c r="E62"/>
  <c r="H61"/>
  <c r="J61"/>
  <c r="K61"/>
  <c r="H60"/>
  <c r="J60"/>
  <c r="K60"/>
  <c r="E60"/>
  <c r="I60"/>
  <c r="H59"/>
  <c r="J59"/>
  <c r="K59"/>
  <c r="H58"/>
  <c r="J58"/>
  <c r="K58"/>
  <c r="E58"/>
  <c r="H57"/>
  <c r="J57"/>
  <c r="K57"/>
  <c r="H56"/>
  <c r="J56"/>
  <c r="K56"/>
  <c r="E56"/>
  <c r="H55"/>
  <c r="J55"/>
  <c r="K55"/>
  <c r="H54"/>
  <c r="J54"/>
  <c r="K54"/>
  <c r="E54"/>
  <c r="H51"/>
  <c r="J51"/>
  <c r="K51"/>
  <c r="H50"/>
  <c r="J50"/>
  <c r="K50"/>
  <c r="E50"/>
  <c r="I50"/>
  <c r="J48"/>
  <c r="K48"/>
  <c r="E48"/>
  <c r="I48"/>
  <c r="J46"/>
  <c r="K46"/>
  <c r="E46"/>
  <c r="I46"/>
  <c r="J45"/>
  <c r="K45"/>
  <c r="J44"/>
  <c r="K44"/>
  <c r="E44"/>
  <c r="I44"/>
  <c r="H43"/>
  <c r="J43"/>
  <c r="K43"/>
  <c r="H42"/>
  <c r="J42"/>
  <c r="K42"/>
  <c r="E42"/>
  <c r="H39"/>
  <c r="J39"/>
  <c r="K39"/>
  <c r="H38"/>
  <c r="J38"/>
  <c r="K38"/>
  <c r="H37"/>
  <c r="J37"/>
  <c r="K37"/>
  <c r="E37"/>
  <c r="H36"/>
  <c r="J36"/>
  <c r="K36"/>
  <c r="H35"/>
  <c r="J35"/>
  <c r="K35"/>
  <c r="H34"/>
  <c r="J34"/>
  <c r="K34"/>
  <c r="E34"/>
  <c r="I34"/>
  <c r="H33"/>
  <c r="J33"/>
  <c r="K33"/>
  <c r="H32"/>
  <c r="J32"/>
  <c r="K32"/>
  <c r="H31"/>
  <c r="J31"/>
  <c r="K31"/>
  <c r="E31"/>
  <c r="I31"/>
  <c r="J14"/>
  <c r="K14"/>
  <c r="E14"/>
  <c r="I14"/>
  <c r="H25"/>
  <c r="J25"/>
  <c r="K25"/>
  <c r="H24"/>
  <c r="J24"/>
  <c r="K24"/>
  <c r="E24"/>
  <c r="H23"/>
  <c r="J23"/>
  <c r="K23"/>
  <c r="H22"/>
  <c r="J22"/>
  <c r="K22"/>
  <c r="E22"/>
  <c r="I22"/>
  <c r="H21"/>
  <c r="J21"/>
  <c r="K21"/>
  <c r="H20"/>
  <c r="J20"/>
  <c r="K20"/>
  <c r="E20"/>
  <c r="H17"/>
  <c r="J17"/>
  <c r="K17"/>
  <c r="H16"/>
  <c r="J16"/>
  <c r="K16"/>
  <c r="E16"/>
  <c r="Q52" i="22"/>
  <c r="P52"/>
  <c r="R80" i="17"/>
  <c r="Q80"/>
  <c r="R79"/>
  <c r="Q79"/>
  <c r="R78"/>
  <c r="Q78"/>
  <c r="R77"/>
  <c r="Q77"/>
  <c r="R76"/>
  <c r="Q76"/>
  <c r="R75"/>
  <c r="Q75"/>
  <c r="R72"/>
  <c r="Q72"/>
  <c r="R71"/>
  <c r="Q71"/>
  <c r="R70"/>
  <c r="Q70"/>
  <c r="R64"/>
  <c r="Q64"/>
  <c r="Q45" i="8"/>
  <c r="P45"/>
  <c r="Q38"/>
  <c r="P38"/>
  <c r="R166" i="14"/>
  <c r="Q166"/>
  <c r="R165"/>
  <c r="Q165"/>
  <c r="R164"/>
  <c r="Q164"/>
  <c r="R163"/>
  <c r="Q163"/>
  <c r="R162"/>
  <c r="Q162"/>
  <c r="R161"/>
  <c r="Q161"/>
  <c r="R160"/>
  <c r="Q160"/>
  <c r="R159"/>
  <c r="Q159"/>
  <c r="R94"/>
  <c r="Q94"/>
  <c r="R93"/>
  <c r="Q93"/>
  <c r="R57"/>
  <c r="Q57"/>
  <c r="R86" i="2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7"/>
  <c r="Q67"/>
  <c r="R66"/>
  <c r="Q66"/>
  <c r="R65"/>
  <c r="Q65"/>
  <c r="R64"/>
  <c r="Q64"/>
  <c r="R63"/>
  <c r="Q63"/>
  <c r="R62"/>
  <c r="Q62"/>
  <c r="R61"/>
  <c r="Q61"/>
  <c r="R60"/>
  <c r="Q60"/>
  <c r="R161" i="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3"/>
  <c r="R132"/>
  <c r="R131"/>
  <c r="R130"/>
  <c r="R129"/>
  <c r="R128"/>
  <c r="R124"/>
  <c r="R123"/>
  <c r="R122"/>
  <c r="R121"/>
  <c r="R120"/>
  <c r="R119"/>
  <c r="R98"/>
  <c r="R97"/>
  <c r="R96"/>
  <c r="R95"/>
  <c r="R44"/>
  <c r="R43"/>
  <c r="R42"/>
  <c r="R41"/>
  <c r="R40"/>
  <c r="R39"/>
  <c r="R38"/>
  <c r="R37"/>
  <c r="R33"/>
  <c r="R32"/>
  <c r="R31"/>
  <c r="R30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3"/>
  <c r="Q132"/>
  <c r="Q131"/>
  <c r="Q130"/>
  <c r="Q129"/>
  <c r="Q128"/>
  <c r="Q124"/>
  <c r="Q123"/>
  <c r="Q122"/>
  <c r="Q121"/>
  <c r="Q120"/>
  <c r="Q119"/>
  <c r="Q98"/>
  <c r="Q97"/>
  <c r="Q96"/>
  <c r="Q95"/>
  <c r="Q44"/>
  <c r="Q43"/>
  <c r="Q42"/>
  <c r="Q41"/>
  <c r="Q40"/>
  <c r="Q39"/>
  <c r="Q38"/>
  <c r="Q37"/>
  <c r="Q33"/>
  <c r="Q32"/>
  <c r="Q31"/>
  <c r="Q30"/>
  <c r="Q26"/>
  <c r="Q25"/>
  <c r="H159" i="6"/>
  <c r="J159"/>
  <c r="K159"/>
  <c r="H137"/>
  <c r="J137"/>
  <c r="K137"/>
  <c r="H133"/>
  <c r="J133"/>
  <c r="K133"/>
  <c r="J157" i="14"/>
  <c r="L157"/>
  <c r="M157"/>
  <c r="J156"/>
  <c r="L156"/>
  <c r="M156"/>
  <c r="J155"/>
  <c r="L155"/>
  <c r="M155"/>
  <c r="J154"/>
  <c r="L154"/>
  <c r="M154"/>
  <c r="J153"/>
  <c r="J152"/>
  <c r="J151"/>
  <c r="J150"/>
  <c r="L150"/>
  <c r="M150"/>
  <c r="J149"/>
  <c r="J148"/>
  <c r="J147"/>
  <c r="J146"/>
  <c r="J145"/>
  <c r="J144"/>
  <c r="J143"/>
  <c r="J142"/>
  <c r="J141"/>
  <c r="J140"/>
  <c r="L140"/>
  <c r="M140"/>
  <c r="J139"/>
  <c r="L139"/>
  <c r="M139"/>
  <c r="P40" i="23"/>
  <c r="O40"/>
  <c r="H40"/>
  <c r="J40"/>
  <c r="K40"/>
  <c r="P39"/>
  <c r="O39"/>
  <c r="H39"/>
  <c r="I39"/>
  <c r="J39"/>
  <c r="K39"/>
  <c r="E39"/>
  <c r="P38"/>
  <c r="O38"/>
  <c r="H38"/>
  <c r="J38"/>
  <c r="K38"/>
  <c r="P37"/>
  <c r="O37"/>
  <c r="H37"/>
  <c r="J37"/>
  <c r="K37"/>
  <c r="E37"/>
  <c r="I37"/>
  <c r="P36"/>
  <c r="O36"/>
  <c r="H36"/>
  <c r="J36"/>
  <c r="K36"/>
  <c r="P35"/>
  <c r="O35"/>
  <c r="H35"/>
  <c r="J35"/>
  <c r="K35"/>
  <c r="E35"/>
  <c r="I35"/>
  <c r="P34"/>
  <c r="O34"/>
  <c r="H34"/>
  <c r="J34"/>
  <c r="K34"/>
  <c r="P33"/>
  <c r="O33"/>
  <c r="H33"/>
  <c r="J33"/>
  <c r="K33"/>
  <c r="E33"/>
  <c r="I33"/>
  <c r="P32"/>
  <c r="O32"/>
  <c r="H32"/>
  <c r="J32"/>
  <c r="K32"/>
  <c r="P31"/>
  <c r="O31"/>
  <c r="H31"/>
  <c r="J31"/>
  <c r="K31"/>
  <c r="P30"/>
  <c r="O30"/>
  <c r="H30"/>
  <c r="J30"/>
  <c r="K30"/>
  <c r="E30"/>
  <c r="I30"/>
  <c r="P29"/>
  <c r="O29"/>
  <c r="H29"/>
  <c r="J29"/>
  <c r="K29"/>
  <c r="P28"/>
  <c r="O28"/>
  <c r="H28"/>
  <c r="J28"/>
  <c r="K28"/>
  <c r="P27"/>
  <c r="O27"/>
  <c r="H27"/>
  <c r="J27"/>
  <c r="K27"/>
  <c r="E27"/>
  <c r="P26"/>
  <c r="O26"/>
  <c r="H26"/>
  <c r="J26"/>
  <c r="K26"/>
  <c r="P25"/>
  <c r="O25"/>
  <c r="H25"/>
  <c r="J25"/>
  <c r="K25"/>
  <c r="P24"/>
  <c r="O24"/>
  <c r="H24"/>
  <c r="J24"/>
  <c r="K24"/>
  <c r="E24"/>
  <c r="P23"/>
  <c r="O23"/>
  <c r="H23"/>
  <c r="J23"/>
  <c r="K23"/>
  <c r="P22"/>
  <c r="O22"/>
  <c r="H22"/>
  <c r="J22"/>
  <c r="K22"/>
  <c r="P21"/>
  <c r="O21"/>
  <c r="H21"/>
  <c r="J21"/>
  <c r="K21"/>
  <c r="E21"/>
  <c r="L3" i="22"/>
  <c r="G14"/>
  <c r="K14"/>
  <c r="J14"/>
  <c r="P14"/>
  <c r="Q14"/>
  <c r="J15"/>
  <c r="L15"/>
  <c r="M15"/>
  <c r="P15"/>
  <c r="Q15"/>
  <c r="G16"/>
  <c r="K16"/>
  <c r="J16"/>
  <c r="P16"/>
  <c r="Q16"/>
  <c r="J17"/>
  <c r="L17"/>
  <c r="M17"/>
  <c r="P17"/>
  <c r="Q17"/>
  <c r="G20"/>
  <c r="J20"/>
  <c r="P20"/>
  <c r="Q20"/>
  <c r="J21"/>
  <c r="L21"/>
  <c r="M21"/>
  <c r="P21"/>
  <c r="Q21"/>
  <c r="G22"/>
  <c r="J22"/>
  <c r="P22"/>
  <c r="Q22"/>
  <c r="J23"/>
  <c r="L23"/>
  <c r="M23"/>
  <c r="P23"/>
  <c r="Q23"/>
  <c r="G24"/>
  <c r="J24"/>
  <c r="P24"/>
  <c r="Q24"/>
  <c r="J25"/>
  <c r="L25"/>
  <c r="M25"/>
  <c r="P25"/>
  <c r="Q25"/>
  <c r="G26"/>
  <c r="J26"/>
  <c r="K26"/>
  <c r="P26"/>
  <c r="Q26"/>
  <c r="J27"/>
  <c r="L27"/>
  <c r="M27"/>
  <c r="P27"/>
  <c r="Q27"/>
  <c r="G28"/>
  <c r="J28"/>
  <c r="P28"/>
  <c r="Q28"/>
  <c r="J29"/>
  <c r="L29"/>
  <c r="M29"/>
  <c r="P29"/>
  <c r="Q29"/>
  <c r="G30"/>
  <c r="J30"/>
  <c r="K30"/>
  <c r="P30"/>
  <c r="Q30"/>
  <c r="J31"/>
  <c r="L31"/>
  <c r="M31"/>
  <c r="P31"/>
  <c r="Q31"/>
  <c r="G34"/>
  <c r="K34"/>
  <c r="J34"/>
  <c r="P34"/>
  <c r="Q34"/>
  <c r="J35"/>
  <c r="L35"/>
  <c r="M35"/>
  <c r="P35"/>
  <c r="Q35"/>
  <c r="G36"/>
  <c r="J36"/>
  <c r="P36"/>
  <c r="Q36"/>
  <c r="J37"/>
  <c r="L37"/>
  <c r="M37"/>
  <c r="P37"/>
  <c r="Q37"/>
  <c r="G39"/>
  <c r="K39"/>
  <c r="J39"/>
  <c r="P39"/>
  <c r="Q39"/>
  <c r="J40"/>
  <c r="L40"/>
  <c r="M40"/>
  <c r="P40"/>
  <c r="Q40"/>
  <c r="G41"/>
  <c r="J41"/>
  <c r="K41"/>
  <c r="P41"/>
  <c r="Q41"/>
  <c r="J42"/>
  <c r="L42"/>
  <c r="M42"/>
  <c r="P42"/>
  <c r="Q42"/>
  <c r="G43"/>
  <c r="J43"/>
  <c r="P43"/>
  <c r="Q43"/>
  <c r="J44"/>
  <c r="L44"/>
  <c r="M44"/>
  <c r="P44"/>
  <c r="Q44"/>
  <c r="J46"/>
  <c r="L46"/>
  <c r="M46"/>
  <c r="P46"/>
  <c r="Q46"/>
  <c r="J47"/>
  <c r="L47"/>
  <c r="M47"/>
  <c r="P47"/>
  <c r="Q47"/>
  <c r="J48"/>
  <c r="L48"/>
  <c r="M48"/>
  <c r="P48"/>
  <c r="Q48"/>
  <c r="J49"/>
  <c r="L49"/>
  <c r="M49"/>
  <c r="P49"/>
  <c r="Q49"/>
  <c r="J50"/>
  <c r="L50"/>
  <c r="M50"/>
  <c r="P50"/>
  <c r="Q50"/>
  <c r="J51"/>
  <c r="L51"/>
  <c r="M51"/>
  <c r="P51"/>
  <c r="Q51"/>
  <c r="J52"/>
  <c r="L52"/>
  <c r="M52"/>
  <c r="J53"/>
  <c r="L53"/>
  <c r="M53"/>
  <c r="P53"/>
  <c r="Q53"/>
  <c r="J54"/>
  <c r="L54"/>
  <c r="M54"/>
  <c r="P54"/>
  <c r="Q54"/>
  <c r="J55"/>
  <c r="L55"/>
  <c r="M55"/>
  <c r="P55"/>
  <c r="Q55"/>
  <c r="J56"/>
  <c r="L56"/>
  <c r="M56"/>
  <c r="P56"/>
  <c r="Q56"/>
  <c r="J57"/>
  <c r="L57"/>
  <c r="M57"/>
  <c r="P57"/>
  <c r="Q57"/>
  <c r="J58"/>
  <c r="L58"/>
  <c r="M58"/>
  <c r="P58"/>
  <c r="Q58"/>
  <c r="J59"/>
  <c r="L59"/>
  <c r="M59"/>
  <c r="P59"/>
  <c r="Q59"/>
  <c r="H12" i="6"/>
  <c r="J12"/>
  <c r="K12"/>
  <c r="O12"/>
  <c r="P12"/>
  <c r="H13"/>
  <c r="J13"/>
  <c r="K13"/>
  <c r="O13"/>
  <c r="P13"/>
  <c r="H14"/>
  <c r="J14"/>
  <c r="K14"/>
  <c r="O14"/>
  <c r="P14"/>
  <c r="H17"/>
  <c r="J17"/>
  <c r="K17"/>
  <c r="O17"/>
  <c r="P17"/>
  <c r="H18"/>
  <c r="J18"/>
  <c r="K18"/>
  <c r="O18"/>
  <c r="P18"/>
  <c r="H19"/>
  <c r="J19"/>
  <c r="K19"/>
  <c r="O19"/>
  <c r="P19"/>
  <c r="H20"/>
  <c r="J20"/>
  <c r="K20"/>
  <c r="O20"/>
  <c r="P20"/>
  <c r="H21"/>
  <c r="J21"/>
  <c r="K21"/>
  <c r="O21"/>
  <c r="P21"/>
  <c r="H24"/>
  <c r="J24"/>
  <c r="K24"/>
  <c r="O24"/>
  <c r="P24"/>
  <c r="H25"/>
  <c r="J25"/>
  <c r="K25"/>
  <c r="O25"/>
  <c r="P25"/>
  <c r="H26"/>
  <c r="J26"/>
  <c r="K26"/>
  <c r="O26"/>
  <c r="P26"/>
  <c r="H27"/>
  <c r="J27"/>
  <c r="K27"/>
  <c r="O27"/>
  <c r="P27"/>
  <c r="H28"/>
  <c r="J28"/>
  <c r="K28"/>
  <c r="O28"/>
  <c r="P28"/>
  <c r="H29"/>
  <c r="J29"/>
  <c r="K29"/>
  <c r="O29"/>
  <c r="P29"/>
  <c r="H30"/>
  <c r="J30"/>
  <c r="K30"/>
  <c r="O30"/>
  <c r="P30"/>
  <c r="E33"/>
  <c r="H33"/>
  <c r="O33"/>
  <c r="P33"/>
  <c r="H34"/>
  <c r="J34"/>
  <c r="K34"/>
  <c r="O34"/>
  <c r="P34"/>
  <c r="E35"/>
  <c r="I35"/>
  <c r="H35"/>
  <c r="O35"/>
  <c r="P35"/>
  <c r="H36"/>
  <c r="J36"/>
  <c r="K36"/>
  <c r="O36"/>
  <c r="P36"/>
  <c r="E37"/>
  <c r="H37"/>
  <c r="I37"/>
  <c r="O37"/>
  <c r="P37"/>
  <c r="H38"/>
  <c r="J38"/>
  <c r="K38"/>
  <c r="O38"/>
  <c r="P38"/>
  <c r="E39"/>
  <c r="I39"/>
  <c r="H39"/>
  <c r="O39"/>
  <c r="P39"/>
  <c r="H40"/>
  <c r="J40"/>
  <c r="K40"/>
  <c r="O40"/>
  <c r="P40"/>
  <c r="E44"/>
  <c r="H44"/>
  <c r="I44"/>
  <c r="O44"/>
  <c r="P44"/>
  <c r="H45"/>
  <c r="J45"/>
  <c r="K45"/>
  <c r="O45"/>
  <c r="P45"/>
  <c r="E46"/>
  <c r="I46"/>
  <c r="H46"/>
  <c r="O46"/>
  <c r="P46"/>
  <c r="H47"/>
  <c r="J47"/>
  <c r="K47"/>
  <c r="O47"/>
  <c r="P47"/>
  <c r="E48"/>
  <c r="H48"/>
  <c r="O48"/>
  <c r="P48"/>
  <c r="H49"/>
  <c r="J49"/>
  <c r="K49"/>
  <c r="O49"/>
  <c r="P49"/>
  <c r="E50"/>
  <c r="I50"/>
  <c r="H50"/>
  <c r="O50"/>
  <c r="P50"/>
  <c r="H51"/>
  <c r="J51"/>
  <c r="K51"/>
  <c r="O51"/>
  <c r="P51"/>
  <c r="E52"/>
  <c r="H52"/>
  <c r="J52"/>
  <c r="O52"/>
  <c r="P52"/>
  <c r="H53"/>
  <c r="J53"/>
  <c r="K53"/>
  <c r="O53"/>
  <c r="P53"/>
  <c r="E54"/>
  <c r="H54"/>
  <c r="J54"/>
  <c r="O54"/>
  <c r="P54"/>
  <c r="H55"/>
  <c r="J55"/>
  <c r="K55"/>
  <c r="O55"/>
  <c r="P55"/>
  <c r="E58"/>
  <c r="I58"/>
  <c r="H58"/>
  <c r="O58"/>
  <c r="P58"/>
  <c r="H59"/>
  <c r="J59"/>
  <c r="K59"/>
  <c r="O59"/>
  <c r="P59"/>
  <c r="E60"/>
  <c r="I60"/>
  <c r="H60"/>
  <c r="O60"/>
  <c r="P60"/>
  <c r="H61"/>
  <c r="J61"/>
  <c r="K61"/>
  <c r="O61"/>
  <c r="P61"/>
  <c r="E62"/>
  <c r="I62"/>
  <c r="H62"/>
  <c r="O62"/>
  <c r="P62"/>
  <c r="H63"/>
  <c r="J63"/>
  <c r="K63"/>
  <c r="O63"/>
  <c r="P63"/>
  <c r="E64"/>
  <c r="I64"/>
  <c r="H64"/>
  <c r="O64"/>
  <c r="P64"/>
  <c r="H65"/>
  <c r="J65"/>
  <c r="K65"/>
  <c r="O65"/>
  <c r="P65"/>
  <c r="E66"/>
  <c r="I66"/>
  <c r="H66"/>
  <c r="O66"/>
  <c r="P66"/>
  <c r="H67"/>
  <c r="J67"/>
  <c r="K67"/>
  <c r="O67"/>
  <c r="P67"/>
  <c r="E68"/>
  <c r="I68"/>
  <c r="H68"/>
  <c r="O68"/>
  <c r="P68"/>
  <c r="H69"/>
  <c r="J69"/>
  <c r="K69"/>
  <c r="O69"/>
  <c r="P69"/>
  <c r="H72"/>
  <c r="J72"/>
  <c r="K72"/>
  <c r="O72"/>
  <c r="P72"/>
  <c r="H73"/>
  <c r="J73"/>
  <c r="K73"/>
  <c r="O73"/>
  <c r="P73"/>
  <c r="H74"/>
  <c r="J74"/>
  <c r="K74"/>
  <c r="O74"/>
  <c r="P74"/>
  <c r="H75"/>
  <c r="J75"/>
  <c r="K75"/>
  <c r="O75"/>
  <c r="P75"/>
  <c r="H76"/>
  <c r="J76"/>
  <c r="K76"/>
  <c r="O76"/>
  <c r="P76"/>
  <c r="H77"/>
  <c r="J77"/>
  <c r="K77"/>
  <c r="O77"/>
  <c r="P77"/>
  <c r="H78"/>
  <c r="J78"/>
  <c r="K78"/>
  <c r="O78"/>
  <c r="P78"/>
  <c r="H79"/>
  <c r="J79"/>
  <c r="K79"/>
  <c r="O79"/>
  <c r="P79"/>
  <c r="H80"/>
  <c r="J80"/>
  <c r="K80"/>
  <c r="O80"/>
  <c r="P80"/>
  <c r="H81"/>
  <c r="J81"/>
  <c r="K81"/>
  <c r="O81"/>
  <c r="P81"/>
  <c r="H82"/>
  <c r="J82"/>
  <c r="K82"/>
  <c r="O82"/>
  <c r="P82"/>
  <c r="H83"/>
  <c r="J83"/>
  <c r="K83"/>
  <c r="O83"/>
  <c r="P83"/>
  <c r="H84"/>
  <c r="J84"/>
  <c r="K84"/>
  <c r="O84"/>
  <c r="P84"/>
  <c r="H85"/>
  <c r="J85"/>
  <c r="K85"/>
  <c r="O85"/>
  <c r="P85"/>
  <c r="H86"/>
  <c r="J86"/>
  <c r="K86"/>
  <c r="O86"/>
  <c r="P86"/>
  <c r="H87"/>
  <c r="J87"/>
  <c r="K87"/>
  <c r="O87"/>
  <c r="P87"/>
  <c r="H88"/>
  <c r="J88"/>
  <c r="K88"/>
  <c r="O88"/>
  <c r="P88"/>
  <c r="H89"/>
  <c r="J89"/>
  <c r="K89"/>
  <c r="O89"/>
  <c r="P89"/>
  <c r="H90"/>
  <c r="J90"/>
  <c r="K90"/>
  <c r="O90"/>
  <c r="P90"/>
  <c r="H91"/>
  <c r="J91"/>
  <c r="K91"/>
  <c r="O91"/>
  <c r="P91"/>
  <c r="H92"/>
  <c r="J92"/>
  <c r="K92"/>
  <c r="O92"/>
  <c r="P92"/>
  <c r="H93"/>
  <c r="J93"/>
  <c r="K93"/>
  <c r="O93"/>
  <c r="P93"/>
  <c r="H94"/>
  <c r="J94"/>
  <c r="K94"/>
  <c r="O94"/>
  <c r="P94"/>
  <c r="H95"/>
  <c r="J95"/>
  <c r="K95"/>
  <c r="O95"/>
  <c r="P95"/>
  <c r="H98"/>
  <c r="J98"/>
  <c r="K98"/>
  <c r="O98"/>
  <c r="P98"/>
  <c r="H99"/>
  <c r="J99"/>
  <c r="K99"/>
  <c r="O99"/>
  <c r="P99"/>
  <c r="H100"/>
  <c r="J100"/>
  <c r="K100"/>
  <c r="O100"/>
  <c r="P100"/>
  <c r="H101"/>
  <c r="J101"/>
  <c r="K101"/>
  <c r="O101"/>
  <c r="P101"/>
  <c r="H102"/>
  <c r="J102"/>
  <c r="K102"/>
  <c r="O102"/>
  <c r="P102"/>
  <c r="H103"/>
  <c r="J103"/>
  <c r="K103"/>
  <c r="O103"/>
  <c r="P103"/>
  <c r="H104"/>
  <c r="J104"/>
  <c r="K104"/>
  <c r="O104"/>
  <c r="P104"/>
  <c r="H105"/>
  <c r="J105"/>
  <c r="K105"/>
  <c r="O105"/>
  <c r="P105"/>
  <c r="H108"/>
  <c r="J108"/>
  <c r="K108"/>
  <c r="O108"/>
  <c r="P108"/>
  <c r="H110"/>
  <c r="J110"/>
  <c r="K110"/>
  <c r="O110"/>
  <c r="P110"/>
  <c r="H111"/>
  <c r="J111"/>
  <c r="K111"/>
  <c r="O111"/>
  <c r="P111"/>
  <c r="H112"/>
  <c r="J112"/>
  <c r="K112"/>
  <c r="O112"/>
  <c r="P112"/>
  <c r="H116"/>
  <c r="J116"/>
  <c r="K116"/>
  <c r="O116"/>
  <c r="P116"/>
  <c r="H117"/>
  <c r="J117"/>
  <c r="K117"/>
  <c r="O117"/>
  <c r="P117"/>
  <c r="H118"/>
  <c r="J118"/>
  <c r="K118"/>
  <c r="O118"/>
  <c r="P118"/>
  <c r="H119"/>
  <c r="J119"/>
  <c r="K119"/>
  <c r="O119"/>
  <c r="P119"/>
  <c r="H120"/>
  <c r="J120"/>
  <c r="K120"/>
  <c r="O120"/>
  <c r="P120"/>
  <c r="H121"/>
  <c r="J121"/>
  <c r="K121"/>
  <c r="O121"/>
  <c r="P121"/>
  <c r="H122"/>
  <c r="J122"/>
  <c r="K122"/>
  <c r="O122"/>
  <c r="P122"/>
  <c r="H123"/>
  <c r="J123"/>
  <c r="K123"/>
  <c r="O123"/>
  <c r="P123"/>
  <c r="H124"/>
  <c r="J124"/>
  <c r="K124"/>
  <c r="O124"/>
  <c r="P124"/>
  <c r="H125"/>
  <c r="J125"/>
  <c r="K125"/>
  <c r="O125"/>
  <c r="P125"/>
  <c r="H126"/>
  <c r="J126"/>
  <c r="K126"/>
  <c r="O126"/>
  <c r="P126"/>
  <c r="H127"/>
  <c r="J127"/>
  <c r="K127"/>
  <c r="O127"/>
  <c r="P127"/>
  <c r="H128"/>
  <c r="J128"/>
  <c r="K128"/>
  <c r="O128"/>
  <c r="P128"/>
  <c r="H129"/>
  <c r="J129"/>
  <c r="K129"/>
  <c r="O129"/>
  <c r="P129"/>
  <c r="H130"/>
  <c r="J130"/>
  <c r="K130"/>
  <c r="O130"/>
  <c r="P130"/>
  <c r="H131"/>
  <c r="J131"/>
  <c r="K131"/>
  <c r="O131"/>
  <c r="P131"/>
  <c r="H132"/>
  <c r="J132"/>
  <c r="K132"/>
  <c r="O132"/>
  <c r="P132"/>
  <c r="P168"/>
  <c r="J3"/>
  <c r="O133"/>
  <c r="P133"/>
  <c r="H134"/>
  <c r="J134"/>
  <c r="K134"/>
  <c r="O134"/>
  <c r="P134"/>
  <c r="H135"/>
  <c r="J135"/>
  <c r="K135"/>
  <c r="O135"/>
  <c r="P135"/>
  <c r="H136"/>
  <c r="J136"/>
  <c r="K136"/>
  <c r="O136"/>
  <c r="P136"/>
  <c r="O137"/>
  <c r="P137"/>
  <c r="H138"/>
  <c r="J138"/>
  <c r="K138"/>
  <c r="O138"/>
  <c r="P138"/>
  <c r="H139"/>
  <c r="J139"/>
  <c r="O139"/>
  <c r="P139"/>
  <c r="H140"/>
  <c r="J140"/>
  <c r="K139"/>
  <c r="O140"/>
  <c r="P140"/>
  <c r="H141"/>
  <c r="J141"/>
  <c r="O141"/>
  <c r="P141"/>
  <c r="H142"/>
  <c r="J142"/>
  <c r="K142"/>
  <c r="O142"/>
  <c r="P142"/>
  <c r="O143"/>
  <c r="P143"/>
  <c r="O144"/>
  <c r="P144"/>
  <c r="O145"/>
  <c r="P145"/>
  <c r="O146"/>
  <c r="P146"/>
  <c r="O147"/>
  <c r="P147"/>
  <c r="H148"/>
  <c r="J148"/>
  <c r="K148"/>
  <c r="O148"/>
  <c r="P148"/>
  <c r="H149"/>
  <c r="J149"/>
  <c r="K149"/>
  <c r="O149"/>
  <c r="P149"/>
  <c r="H150"/>
  <c r="J150"/>
  <c r="K150"/>
  <c r="O150"/>
  <c r="P150"/>
  <c r="H151"/>
  <c r="J151"/>
  <c r="K151"/>
  <c r="O151"/>
  <c r="P151"/>
  <c r="H152"/>
  <c r="J152"/>
  <c r="K152"/>
  <c r="O152"/>
  <c r="P152"/>
  <c r="H153"/>
  <c r="J153"/>
  <c r="K153"/>
  <c r="O153"/>
  <c r="P153"/>
  <c r="O154"/>
  <c r="P154"/>
  <c r="H155"/>
  <c r="J155"/>
  <c r="K155"/>
  <c r="O155"/>
  <c r="P155"/>
  <c r="H156"/>
  <c r="J156"/>
  <c r="K156"/>
  <c r="O156"/>
  <c r="P156"/>
  <c r="H157"/>
  <c r="J157"/>
  <c r="K157"/>
  <c r="O157"/>
  <c r="P157"/>
  <c r="H158"/>
  <c r="J158"/>
  <c r="K158"/>
  <c r="O158"/>
  <c r="P158"/>
  <c r="O159"/>
  <c r="P159"/>
  <c r="H160"/>
  <c r="J160"/>
  <c r="K160"/>
  <c r="O160"/>
  <c r="P160"/>
  <c r="H161"/>
  <c r="J161"/>
  <c r="K161"/>
  <c r="O161"/>
  <c r="P161"/>
  <c r="H162"/>
  <c r="J162"/>
  <c r="K162"/>
  <c r="O162"/>
  <c r="P162"/>
  <c r="H163"/>
  <c r="J163"/>
  <c r="K163"/>
  <c r="O163"/>
  <c r="P163"/>
  <c r="H164"/>
  <c r="J164"/>
  <c r="K164"/>
  <c r="O164"/>
  <c r="P164"/>
  <c r="H165"/>
  <c r="J165"/>
  <c r="K165"/>
  <c r="O165"/>
  <c r="P165"/>
  <c r="H166"/>
  <c r="J166"/>
  <c r="K166"/>
  <c r="O166"/>
  <c r="P166"/>
  <c r="H167"/>
  <c r="J167"/>
  <c r="K167"/>
  <c r="O167"/>
  <c r="P167"/>
  <c r="H12" i="23"/>
  <c r="J12"/>
  <c r="K12"/>
  <c r="O12"/>
  <c r="P12"/>
  <c r="E15"/>
  <c r="H15"/>
  <c r="O15"/>
  <c r="P15"/>
  <c r="H16"/>
  <c r="J16"/>
  <c r="K16"/>
  <c r="O16"/>
  <c r="P16"/>
  <c r="E17"/>
  <c r="H17"/>
  <c r="O17"/>
  <c r="P17"/>
  <c r="H18"/>
  <c r="J18"/>
  <c r="K18"/>
  <c r="O18"/>
  <c r="P18"/>
  <c r="E43"/>
  <c r="H43"/>
  <c r="J43"/>
  <c r="K43"/>
  <c r="O43"/>
  <c r="P43"/>
  <c r="H44"/>
  <c r="J44"/>
  <c r="K44"/>
  <c r="O44"/>
  <c r="P44"/>
  <c r="E45"/>
  <c r="H45"/>
  <c r="J45"/>
  <c r="K45"/>
  <c r="O45"/>
  <c r="P45"/>
  <c r="H46"/>
  <c r="J46"/>
  <c r="K46"/>
  <c r="O46"/>
  <c r="P46"/>
  <c r="E47"/>
  <c r="H47"/>
  <c r="J47"/>
  <c r="K47"/>
  <c r="O47"/>
  <c r="P47"/>
  <c r="H48"/>
  <c r="J48"/>
  <c r="K48"/>
  <c r="O48"/>
  <c r="P48"/>
  <c r="E49"/>
  <c r="H49"/>
  <c r="J49"/>
  <c r="K49"/>
  <c r="O49"/>
  <c r="P49"/>
  <c r="H50"/>
  <c r="J50"/>
  <c r="K50"/>
  <c r="O50"/>
  <c r="P50"/>
  <c r="E51"/>
  <c r="H51"/>
  <c r="O51"/>
  <c r="P51"/>
  <c r="H52"/>
  <c r="J52"/>
  <c r="K52"/>
  <c r="O52"/>
  <c r="P52"/>
  <c r="H55"/>
  <c r="J55"/>
  <c r="K55"/>
  <c r="O55"/>
  <c r="P55"/>
  <c r="H56"/>
  <c r="J56"/>
  <c r="K56"/>
  <c r="O56"/>
  <c r="P56"/>
  <c r="H57"/>
  <c r="J57"/>
  <c r="K57"/>
  <c r="O57"/>
  <c r="P57"/>
  <c r="H58"/>
  <c r="J58"/>
  <c r="K58"/>
  <c r="O58"/>
  <c r="P58"/>
  <c r="H59"/>
  <c r="J59"/>
  <c r="K59"/>
  <c r="O59"/>
  <c r="P59"/>
  <c r="H60"/>
  <c r="J60"/>
  <c r="K60"/>
  <c r="O60"/>
  <c r="P60"/>
  <c r="H61"/>
  <c r="J61"/>
  <c r="K61"/>
  <c r="O61"/>
  <c r="P61"/>
  <c r="H62"/>
  <c r="J62"/>
  <c r="K62"/>
  <c r="O62"/>
  <c r="P62"/>
  <c r="H63"/>
  <c r="J63"/>
  <c r="K63"/>
  <c r="O63"/>
  <c r="P63"/>
  <c r="H64"/>
  <c r="J64"/>
  <c r="K64"/>
  <c r="O64"/>
  <c r="P64"/>
  <c r="H65"/>
  <c r="J65"/>
  <c r="K65"/>
  <c r="O65"/>
  <c r="P65"/>
  <c r="H66"/>
  <c r="J66"/>
  <c r="K66"/>
  <c r="O66"/>
  <c r="P66"/>
  <c r="H67"/>
  <c r="J67"/>
  <c r="K67"/>
  <c r="O67"/>
  <c r="P67"/>
  <c r="H68"/>
  <c r="J68"/>
  <c r="K68"/>
  <c r="O68"/>
  <c r="P68"/>
  <c r="H69"/>
  <c r="J69"/>
  <c r="K69"/>
  <c r="O69"/>
  <c r="P69"/>
  <c r="H70"/>
  <c r="J70"/>
  <c r="K70"/>
  <c r="O70"/>
  <c r="P70"/>
  <c r="H71"/>
  <c r="J71"/>
  <c r="K71"/>
  <c r="O71"/>
  <c r="O73"/>
  <c r="F3"/>
  <c r="P71"/>
  <c r="H72"/>
  <c r="J72"/>
  <c r="K72"/>
  <c r="O72"/>
  <c r="P72"/>
  <c r="J12" i="17"/>
  <c r="L12"/>
  <c r="M12"/>
  <c r="Q12"/>
  <c r="R12"/>
  <c r="J13"/>
  <c r="L13"/>
  <c r="M13"/>
  <c r="Q13"/>
  <c r="R13"/>
  <c r="J14"/>
  <c r="L14"/>
  <c r="M14"/>
  <c r="Q14"/>
  <c r="R14"/>
  <c r="J15"/>
  <c r="L15"/>
  <c r="M15"/>
  <c r="Q15"/>
  <c r="R15"/>
  <c r="J16"/>
  <c r="L16"/>
  <c r="M16"/>
  <c r="Q16"/>
  <c r="R16"/>
  <c r="J17"/>
  <c r="L17"/>
  <c r="M17"/>
  <c r="Q17"/>
  <c r="R17"/>
  <c r="J20"/>
  <c r="L20"/>
  <c r="M20"/>
  <c r="Q20"/>
  <c r="R20"/>
  <c r="J21"/>
  <c r="L21"/>
  <c r="M21"/>
  <c r="Q21"/>
  <c r="R21"/>
  <c r="J22"/>
  <c r="L22"/>
  <c r="M22"/>
  <c r="Q22"/>
  <c r="R22"/>
  <c r="J23"/>
  <c r="L23"/>
  <c r="M23"/>
  <c r="Q23"/>
  <c r="R23"/>
  <c r="J26"/>
  <c r="L26"/>
  <c r="M26"/>
  <c r="Q26"/>
  <c r="R26"/>
  <c r="J27"/>
  <c r="L27"/>
  <c r="M27"/>
  <c r="Q27"/>
  <c r="R27"/>
  <c r="J28"/>
  <c r="L28"/>
  <c r="M28"/>
  <c r="Q28"/>
  <c r="R28"/>
  <c r="J29"/>
  <c r="L29"/>
  <c r="M29"/>
  <c r="Q29"/>
  <c r="R29"/>
  <c r="J30"/>
  <c r="L30"/>
  <c r="M30"/>
  <c r="Q30"/>
  <c r="R30"/>
  <c r="J33"/>
  <c r="L33"/>
  <c r="M33"/>
  <c r="Q33"/>
  <c r="R33"/>
  <c r="J34"/>
  <c r="L34"/>
  <c r="M34"/>
  <c r="Q34"/>
  <c r="R34"/>
  <c r="J35"/>
  <c r="L35"/>
  <c r="M35"/>
  <c r="Q35"/>
  <c r="R35"/>
  <c r="G38"/>
  <c r="J38"/>
  <c r="L38"/>
  <c r="Q38"/>
  <c r="R38"/>
  <c r="J39"/>
  <c r="L39"/>
  <c r="M39"/>
  <c r="Q39"/>
  <c r="R39"/>
  <c r="G40"/>
  <c r="J40"/>
  <c r="L40"/>
  <c r="Q40"/>
  <c r="R40"/>
  <c r="J41"/>
  <c r="L41"/>
  <c r="M41"/>
  <c r="Q41"/>
  <c r="R41"/>
  <c r="G42"/>
  <c r="J42"/>
  <c r="L42"/>
  <c r="Q42"/>
  <c r="R42"/>
  <c r="J43"/>
  <c r="L43"/>
  <c r="M43"/>
  <c r="Q43"/>
  <c r="R43"/>
  <c r="G44"/>
  <c r="J44"/>
  <c r="L44"/>
  <c r="Q44"/>
  <c r="R44"/>
  <c r="J45"/>
  <c r="L45"/>
  <c r="M45"/>
  <c r="Q45"/>
  <c r="R45"/>
  <c r="G46"/>
  <c r="J46"/>
  <c r="L46"/>
  <c r="M46"/>
  <c r="Q46"/>
  <c r="R46"/>
  <c r="J47"/>
  <c r="L47"/>
  <c r="M47"/>
  <c r="Q47"/>
  <c r="R47"/>
  <c r="J50"/>
  <c r="L50"/>
  <c r="M50"/>
  <c r="Q50"/>
  <c r="R50"/>
  <c r="J51"/>
  <c r="L51"/>
  <c r="M51"/>
  <c r="Q51"/>
  <c r="R51"/>
  <c r="J52"/>
  <c r="L52"/>
  <c r="M52"/>
  <c r="Q52"/>
  <c r="R52"/>
  <c r="J53"/>
  <c r="L53"/>
  <c r="M53"/>
  <c r="Q53"/>
  <c r="R53"/>
  <c r="J54"/>
  <c r="L54"/>
  <c r="M54"/>
  <c r="Q54"/>
  <c r="R54"/>
  <c r="J57"/>
  <c r="L57"/>
  <c r="M57"/>
  <c r="Q57"/>
  <c r="R57"/>
  <c r="Q60"/>
  <c r="R60"/>
  <c r="J61"/>
  <c r="L61"/>
  <c r="M61"/>
  <c r="Q61"/>
  <c r="R61"/>
  <c r="J62"/>
  <c r="L62"/>
  <c r="M62"/>
  <c r="Q62"/>
  <c r="R62"/>
  <c r="J63"/>
  <c r="L63"/>
  <c r="M63"/>
  <c r="Q63"/>
  <c r="R63"/>
  <c r="J64"/>
  <c r="L64"/>
  <c r="M64"/>
  <c r="J65"/>
  <c r="L65"/>
  <c r="M65"/>
  <c r="Q65"/>
  <c r="R65"/>
  <c r="J66"/>
  <c r="L66"/>
  <c r="M66"/>
  <c r="Q66"/>
  <c r="R66"/>
  <c r="J67"/>
  <c r="L67"/>
  <c r="M67"/>
  <c r="Q67"/>
  <c r="R67"/>
  <c r="R87"/>
  <c r="L3"/>
  <c r="J68"/>
  <c r="L68"/>
  <c r="M68"/>
  <c r="Q68"/>
  <c r="Q87"/>
  <c r="H3"/>
  <c r="R68"/>
  <c r="J69"/>
  <c r="L69"/>
  <c r="M69"/>
  <c r="Q69"/>
  <c r="R69"/>
  <c r="J70"/>
  <c r="L70"/>
  <c r="M70"/>
  <c r="J71"/>
  <c r="L71"/>
  <c r="M71"/>
  <c r="J72"/>
  <c r="L72"/>
  <c r="M72"/>
  <c r="J73"/>
  <c r="L73"/>
  <c r="M73"/>
  <c r="Q73"/>
  <c r="R73"/>
  <c r="J74"/>
  <c r="L74"/>
  <c r="M74"/>
  <c r="Q74"/>
  <c r="R74"/>
  <c r="J75"/>
  <c r="L75"/>
  <c r="M75"/>
  <c r="J76"/>
  <c r="L76"/>
  <c r="M76"/>
  <c r="J77"/>
  <c r="L77"/>
  <c r="M77"/>
  <c r="J78"/>
  <c r="L78"/>
  <c r="M78"/>
  <c r="J79"/>
  <c r="L79"/>
  <c r="M79"/>
  <c r="J80"/>
  <c r="L80"/>
  <c r="M80"/>
  <c r="J81"/>
  <c r="L81"/>
  <c r="M81"/>
  <c r="J82"/>
  <c r="L82"/>
  <c r="M82"/>
  <c r="J83"/>
  <c r="L83"/>
  <c r="M83"/>
  <c r="J84"/>
  <c r="L84"/>
  <c r="M84"/>
  <c r="J85"/>
  <c r="L85"/>
  <c r="M85"/>
  <c r="Q85"/>
  <c r="R85"/>
  <c r="J86"/>
  <c r="L86"/>
  <c r="M86"/>
  <c r="Q86"/>
  <c r="R86"/>
  <c r="J12" i="20"/>
  <c r="L12"/>
  <c r="M12"/>
  <c r="Q12"/>
  <c r="R12"/>
  <c r="J13"/>
  <c r="L13"/>
  <c r="M13"/>
  <c r="Q13"/>
  <c r="R13"/>
  <c r="J14"/>
  <c r="L14"/>
  <c r="M14"/>
  <c r="Q14"/>
  <c r="R14"/>
  <c r="J15"/>
  <c r="L15"/>
  <c r="M15"/>
  <c r="Q15"/>
  <c r="Q71"/>
  <c r="H3"/>
  <c r="R15"/>
  <c r="J16"/>
  <c r="L16"/>
  <c r="M16"/>
  <c r="Q16"/>
  <c r="R16"/>
  <c r="J17"/>
  <c r="L17"/>
  <c r="M17"/>
  <c r="Q17"/>
  <c r="R17"/>
  <c r="J18"/>
  <c r="L18"/>
  <c r="M18"/>
  <c r="Q18"/>
  <c r="R18"/>
  <c r="J22"/>
  <c r="L22"/>
  <c r="M22"/>
  <c r="Q22"/>
  <c r="R22"/>
  <c r="J25"/>
  <c r="L25"/>
  <c r="M25"/>
  <c r="Q25"/>
  <c r="R25"/>
  <c r="J26"/>
  <c r="L26"/>
  <c r="M26"/>
  <c r="Q26"/>
  <c r="R26"/>
  <c r="J27"/>
  <c r="L27"/>
  <c r="M27"/>
  <c r="Q27"/>
  <c r="R27"/>
  <c r="J28"/>
  <c r="L28"/>
  <c r="M28"/>
  <c r="Q28"/>
  <c r="R28"/>
  <c r="G32"/>
  <c r="J32"/>
  <c r="L32"/>
  <c r="M32"/>
  <c r="Q32"/>
  <c r="R32"/>
  <c r="J33"/>
  <c r="L33"/>
  <c r="M33"/>
  <c r="Q33"/>
  <c r="R33"/>
  <c r="G34"/>
  <c r="J34"/>
  <c r="L34"/>
  <c r="Q34"/>
  <c r="R34"/>
  <c r="J35"/>
  <c r="L35"/>
  <c r="M35"/>
  <c r="Q35"/>
  <c r="R35"/>
  <c r="G36"/>
  <c r="J36"/>
  <c r="L36"/>
  <c r="M36"/>
  <c r="Q36"/>
  <c r="R36"/>
  <c r="J37"/>
  <c r="L37"/>
  <c r="M37"/>
  <c r="Q37"/>
  <c r="R37"/>
  <c r="J44"/>
  <c r="L44"/>
  <c r="M44"/>
  <c r="Q44"/>
  <c r="R44"/>
  <c r="J51"/>
  <c r="L51"/>
  <c r="M51"/>
  <c r="Q51"/>
  <c r="R51"/>
  <c r="J54"/>
  <c r="L54"/>
  <c r="M54"/>
  <c r="Q54"/>
  <c r="R54"/>
  <c r="J55"/>
  <c r="L55"/>
  <c r="M55"/>
  <c r="Q55"/>
  <c r="R55"/>
  <c r="J56"/>
  <c r="L56"/>
  <c r="M56"/>
  <c r="Q56"/>
  <c r="R56"/>
  <c r="J57"/>
  <c r="L57"/>
  <c r="M57"/>
  <c r="Q57"/>
  <c r="R57"/>
  <c r="J58"/>
  <c r="L58"/>
  <c r="M58"/>
  <c r="Q58"/>
  <c r="R58"/>
  <c r="J59"/>
  <c r="L59"/>
  <c r="M59"/>
  <c r="Q59"/>
  <c r="R59"/>
  <c r="J60"/>
  <c r="L60"/>
  <c r="M60"/>
  <c r="Q60"/>
  <c r="R60"/>
  <c r="J61"/>
  <c r="L61"/>
  <c r="M61"/>
  <c r="Q61"/>
  <c r="R61"/>
  <c r="J62"/>
  <c r="L62"/>
  <c r="M62"/>
  <c r="Q62"/>
  <c r="R62"/>
  <c r="J63"/>
  <c r="L63"/>
  <c r="M63"/>
  <c r="Q63"/>
  <c r="R63"/>
  <c r="J64"/>
  <c r="L64"/>
  <c r="M64"/>
  <c r="Q64"/>
  <c r="R64"/>
  <c r="J65"/>
  <c r="L65"/>
  <c r="M65"/>
  <c r="Q65"/>
  <c r="R65"/>
  <c r="J66"/>
  <c r="L66"/>
  <c r="M66"/>
  <c r="Q66"/>
  <c r="R66"/>
  <c r="J67"/>
  <c r="L67"/>
  <c r="M67"/>
  <c r="Q67"/>
  <c r="R67"/>
  <c r="J68"/>
  <c r="L68"/>
  <c r="M68"/>
  <c r="Q68"/>
  <c r="R68"/>
  <c r="J69"/>
  <c r="L69"/>
  <c r="M69"/>
  <c r="Q69"/>
  <c r="R69"/>
  <c r="J70"/>
  <c r="L70"/>
  <c r="M70"/>
  <c r="Q70"/>
  <c r="R70"/>
  <c r="L3" i="8"/>
  <c r="J12"/>
  <c r="L12"/>
  <c r="M12"/>
  <c r="N12"/>
  <c r="P12"/>
  <c r="Q12"/>
  <c r="J13"/>
  <c r="L13"/>
  <c r="M13"/>
  <c r="N13"/>
  <c r="P13"/>
  <c r="P47"/>
  <c r="Q13"/>
  <c r="J14"/>
  <c r="L14"/>
  <c r="M14"/>
  <c r="N14"/>
  <c r="P14"/>
  <c r="Q14"/>
  <c r="G17"/>
  <c r="J17"/>
  <c r="P17"/>
  <c r="Q17"/>
  <c r="J18"/>
  <c r="L18"/>
  <c r="M18"/>
  <c r="P18"/>
  <c r="Q18"/>
  <c r="G19"/>
  <c r="J19"/>
  <c r="P19"/>
  <c r="Q19"/>
  <c r="J20"/>
  <c r="L20"/>
  <c r="M20"/>
  <c r="P20"/>
  <c r="Q20"/>
  <c r="G21"/>
  <c r="J21"/>
  <c r="P21"/>
  <c r="Q21"/>
  <c r="J22"/>
  <c r="L22"/>
  <c r="M22"/>
  <c r="P22"/>
  <c r="Q22"/>
  <c r="P23"/>
  <c r="Q23"/>
  <c r="J26"/>
  <c r="L26"/>
  <c r="M26"/>
  <c r="P26"/>
  <c r="Q26"/>
  <c r="J27"/>
  <c r="L27"/>
  <c r="M27"/>
  <c r="P27"/>
  <c r="Q27"/>
  <c r="J31"/>
  <c r="L31"/>
  <c r="M31"/>
  <c r="J34"/>
  <c r="L34"/>
  <c r="M34"/>
  <c r="P34"/>
  <c r="Q34"/>
  <c r="J35"/>
  <c r="L35"/>
  <c r="M35"/>
  <c r="P35"/>
  <c r="Q35"/>
  <c r="J36"/>
  <c r="L36"/>
  <c r="M36"/>
  <c r="P36"/>
  <c r="Q36"/>
  <c r="J37"/>
  <c r="L37"/>
  <c r="M37"/>
  <c r="P37"/>
  <c r="Q37"/>
  <c r="J39"/>
  <c r="L39"/>
  <c r="M39"/>
  <c r="P39"/>
  <c r="Q39"/>
  <c r="J40"/>
  <c r="L40"/>
  <c r="M40"/>
  <c r="P40"/>
  <c r="Q40"/>
  <c r="J41"/>
  <c r="L41"/>
  <c r="M41"/>
  <c r="P41"/>
  <c r="Q41"/>
  <c r="J42"/>
  <c r="L42"/>
  <c r="M42"/>
  <c r="P42"/>
  <c r="Q42"/>
  <c r="J43"/>
  <c r="L43"/>
  <c r="M43"/>
  <c r="P43"/>
  <c r="Q43"/>
  <c r="J44"/>
  <c r="L44"/>
  <c r="M44"/>
  <c r="P44"/>
  <c r="Q44"/>
  <c r="J45"/>
  <c r="L45"/>
  <c r="M45"/>
  <c r="J46"/>
  <c r="L46"/>
  <c r="M46"/>
  <c r="P46"/>
  <c r="Q46"/>
  <c r="G12" i="14"/>
  <c r="J12"/>
  <c r="L12"/>
  <c r="M12"/>
  <c r="Q12"/>
  <c r="R12"/>
  <c r="J13"/>
  <c r="L13"/>
  <c r="M13"/>
  <c r="Q13"/>
  <c r="R13"/>
  <c r="J14"/>
  <c r="L14"/>
  <c r="M14"/>
  <c r="Q14"/>
  <c r="R14"/>
  <c r="G18"/>
  <c r="K18"/>
  <c r="J18"/>
  <c r="L18"/>
  <c r="M18"/>
  <c r="Q18"/>
  <c r="R18"/>
  <c r="J19"/>
  <c r="L19"/>
  <c r="M19"/>
  <c r="Q19"/>
  <c r="R19"/>
  <c r="J20"/>
  <c r="L20"/>
  <c r="M20"/>
  <c r="Q20"/>
  <c r="R20"/>
  <c r="G24"/>
  <c r="J24"/>
  <c r="L24"/>
  <c r="M24"/>
  <c r="J25"/>
  <c r="L25"/>
  <c r="M25"/>
  <c r="J26"/>
  <c r="L26"/>
  <c r="M26"/>
  <c r="G30"/>
  <c r="J30"/>
  <c r="L30"/>
  <c r="M30"/>
  <c r="Q30"/>
  <c r="R30"/>
  <c r="J31"/>
  <c r="L31"/>
  <c r="M31"/>
  <c r="Q31"/>
  <c r="R31"/>
  <c r="J32"/>
  <c r="L32"/>
  <c r="M32"/>
  <c r="Q32"/>
  <c r="R32"/>
  <c r="G38"/>
  <c r="J38"/>
  <c r="L38"/>
  <c r="M38"/>
  <c r="Q38"/>
  <c r="R38"/>
  <c r="J39"/>
  <c r="L39"/>
  <c r="M39"/>
  <c r="Q39"/>
  <c r="R39"/>
  <c r="J40"/>
  <c r="L40"/>
  <c r="M40"/>
  <c r="Q40"/>
  <c r="R40"/>
  <c r="G41"/>
  <c r="J41"/>
  <c r="Q41"/>
  <c r="R41"/>
  <c r="J42"/>
  <c r="L42"/>
  <c r="M42"/>
  <c r="Q42"/>
  <c r="R42"/>
  <c r="J43"/>
  <c r="L43"/>
  <c r="M43"/>
  <c r="Q43"/>
  <c r="R43"/>
  <c r="G47"/>
  <c r="J47"/>
  <c r="L47"/>
  <c r="M47"/>
  <c r="J48"/>
  <c r="L48"/>
  <c r="M48"/>
  <c r="J49"/>
  <c r="L49"/>
  <c r="M49"/>
  <c r="G50"/>
  <c r="J50"/>
  <c r="J51"/>
  <c r="L51"/>
  <c r="M51"/>
  <c r="J52"/>
  <c r="L52"/>
  <c r="M52"/>
  <c r="G56"/>
  <c r="J56"/>
  <c r="L56"/>
  <c r="M56"/>
  <c r="Q56"/>
  <c r="R56"/>
  <c r="L57"/>
  <c r="M57"/>
  <c r="J58"/>
  <c r="L58"/>
  <c r="M58"/>
  <c r="Q58"/>
  <c r="R58"/>
  <c r="G59"/>
  <c r="K59"/>
  <c r="J59"/>
  <c r="Q59"/>
  <c r="R59"/>
  <c r="J60"/>
  <c r="L60"/>
  <c r="M60"/>
  <c r="Q60"/>
  <c r="R60"/>
  <c r="J61"/>
  <c r="L61"/>
  <c r="M61"/>
  <c r="Q61"/>
  <c r="R61"/>
  <c r="G67"/>
  <c r="J67"/>
  <c r="L67"/>
  <c r="M67"/>
  <c r="J68"/>
  <c r="L68"/>
  <c r="M68"/>
  <c r="Q68"/>
  <c r="R68"/>
  <c r="G71"/>
  <c r="K71"/>
  <c r="J71"/>
  <c r="Q71"/>
  <c r="R71"/>
  <c r="J72"/>
  <c r="L72"/>
  <c r="M72"/>
  <c r="Q72"/>
  <c r="R72"/>
  <c r="G75"/>
  <c r="K75"/>
  <c r="J75"/>
  <c r="Q75"/>
  <c r="R75"/>
  <c r="J76"/>
  <c r="L76"/>
  <c r="M76"/>
  <c r="Q76"/>
  <c r="R76"/>
  <c r="G79"/>
  <c r="J79"/>
  <c r="L79"/>
  <c r="M79"/>
  <c r="Q79"/>
  <c r="R79"/>
  <c r="J80"/>
  <c r="L80"/>
  <c r="M80"/>
  <c r="Q80"/>
  <c r="R80"/>
  <c r="G83"/>
  <c r="K83"/>
  <c r="J83"/>
  <c r="Q83"/>
  <c r="R83"/>
  <c r="J84"/>
  <c r="L84"/>
  <c r="M84"/>
  <c r="Q84"/>
  <c r="R84"/>
  <c r="G85"/>
  <c r="J85"/>
  <c r="Q85"/>
  <c r="R85"/>
  <c r="J86"/>
  <c r="L86"/>
  <c r="M86"/>
  <c r="Q86"/>
  <c r="R86"/>
  <c r="G89"/>
  <c r="J89"/>
  <c r="Q89"/>
  <c r="R89"/>
  <c r="J90"/>
  <c r="L90"/>
  <c r="M90"/>
  <c r="Q90"/>
  <c r="R90"/>
  <c r="G91"/>
  <c r="K91"/>
  <c r="J91"/>
  <c r="Q91"/>
  <c r="R91"/>
  <c r="J92"/>
  <c r="L92"/>
  <c r="M92"/>
  <c r="Q92"/>
  <c r="R92"/>
  <c r="G93"/>
  <c r="K93"/>
  <c r="J93"/>
  <c r="J94"/>
  <c r="L94"/>
  <c r="M94"/>
  <c r="G95"/>
  <c r="K95"/>
  <c r="J95"/>
  <c r="Q95"/>
  <c r="R95"/>
  <c r="J96"/>
  <c r="L96"/>
  <c r="M96"/>
  <c r="Q96"/>
  <c r="R96"/>
  <c r="G101"/>
  <c r="J101"/>
  <c r="Q101"/>
  <c r="R101"/>
  <c r="J102"/>
  <c r="L102"/>
  <c r="M102"/>
  <c r="Q102"/>
  <c r="R102"/>
  <c r="G103"/>
  <c r="J103"/>
  <c r="Q103"/>
  <c r="R103"/>
  <c r="J104"/>
  <c r="L104"/>
  <c r="M104"/>
  <c r="Q104"/>
  <c r="R104"/>
  <c r="Q107"/>
  <c r="R107"/>
  <c r="G110"/>
  <c r="J110"/>
  <c r="K110"/>
  <c r="J111"/>
  <c r="L111"/>
  <c r="M111"/>
  <c r="G114"/>
  <c r="J114"/>
  <c r="J115"/>
  <c r="L115"/>
  <c r="M115"/>
  <c r="G118"/>
  <c r="J118"/>
  <c r="K118"/>
  <c r="J119"/>
  <c r="L119"/>
  <c r="M119"/>
  <c r="G120"/>
  <c r="K120"/>
  <c r="J120"/>
  <c r="J121"/>
  <c r="L121"/>
  <c r="M121"/>
  <c r="G124"/>
  <c r="K124"/>
  <c r="J124"/>
  <c r="L124"/>
  <c r="M124"/>
  <c r="J125"/>
  <c r="L125"/>
  <c r="M125"/>
  <c r="G126"/>
  <c r="K126"/>
  <c r="J126"/>
  <c r="J127"/>
  <c r="L127"/>
  <c r="M127"/>
  <c r="J132"/>
  <c r="K132"/>
  <c r="J133"/>
  <c r="L133"/>
  <c r="M133"/>
  <c r="J136"/>
  <c r="L136"/>
  <c r="M136"/>
  <c r="J137"/>
  <c r="L137"/>
  <c r="M137"/>
  <c r="J138"/>
  <c r="L138"/>
  <c r="M138"/>
  <c r="L141"/>
  <c r="M141"/>
  <c r="L142"/>
  <c r="M142"/>
  <c r="L143"/>
  <c r="M143"/>
  <c r="L145"/>
  <c r="M145"/>
  <c r="L146"/>
  <c r="M146"/>
  <c r="L147"/>
  <c r="M147"/>
  <c r="L148"/>
  <c r="M148"/>
  <c r="L149"/>
  <c r="M149"/>
  <c r="L151"/>
  <c r="M151"/>
  <c r="L152"/>
  <c r="M152"/>
  <c r="L153"/>
  <c r="M153"/>
  <c r="J158"/>
  <c r="L158"/>
  <c r="M158"/>
  <c r="J159"/>
  <c r="L159"/>
  <c r="M159"/>
  <c r="J160"/>
  <c r="L160"/>
  <c r="M160"/>
  <c r="J161"/>
  <c r="L161"/>
  <c r="M161"/>
  <c r="J162"/>
  <c r="L162"/>
  <c r="M162"/>
  <c r="J163"/>
  <c r="L163"/>
  <c r="M163"/>
  <c r="J164"/>
  <c r="L164"/>
  <c r="M164"/>
  <c r="J165"/>
  <c r="L165"/>
  <c r="M165"/>
  <c r="J166"/>
  <c r="L166"/>
  <c r="M166"/>
  <c r="G12" i="2"/>
  <c r="J12"/>
  <c r="K12"/>
  <c r="Q12"/>
  <c r="R12"/>
  <c r="J13"/>
  <c r="L13"/>
  <c r="M13"/>
  <c r="Q13"/>
  <c r="R13"/>
  <c r="R87"/>
  <c r="L3"/>
  <c r="J14"/>
  <c r="L14"/>
  <c r="M14"/>
  <c r="Q14"/>
  <c r="R14"/>
  <c r="G19"/>
  <c r="J19"/>
  <c r="Q19"/>
  <c r="R19"/>
  <c r="J20"/>
  <c r="L20"/>
  <c r="M20"/>
  <c r="Q20"/>
  <c r="R20"/>
  <c r="G21"/>
  <c r="J21"/>
  <c r="K21"/>
  <c r="Q21"/>
  <c r="R21"/>
  <c r="J22"/>
  <c r="L22"/>
  <c r="M22"/>
  <c r="Q22"/>
  <c r="R22"/>
  <c r="G23"/>
  <c r="J23"/>
  <c r="K23"/>
  <c r="Q23"/>
  <c r="R23"/>
  <c r="J24"/>
  <c r="L24"/>
  <c r="M24"/>
  <c r="Q24"/>
  <c r="R24"/>
  <c r="G25"/>
  <c r="J25"/>
  <c r="Q25"/>
  <c r="R25"/>
  <c r="J26"/>
  <c r="L26"/>
  <c r="M26"/>
  <c r="Q26"/>
  <c r="R26"/>
  <c r="G29"/>
  <c r="J29"/>
  <c r="K29"/>
  <c r="Q29"/>
  <c r="R29"/>
  <c r="J30"/>
  <c r="L30"/>
  <c r="M30"/>
  <c r="Q30"/>
  <c r="R30"/>
  <c r="G31"/>
  <c r="J31"/>
  <c r="K31"/>
  <c r="Q31"/>
  <c r="R31"/>
  <c r="J32"/>
  <c r="L32"/>
  <c r="M32"/>
  <c r="Q32"/>
  <c r="R32"/>
  <c r="G33"/>
  <c r="J33"/>
  <c r="K33"/>
  <c r="Q33"/>
  <c r="R33"/>
  <c r="J34"/>
  <c r="L34"/>
  <c r="M34"/>
  <c r="Q34"/>
  <c r="R34"/>
  <c r="G35"/>
  <c r="J35"/>
  <c r="Q35"/>
  <c r="R35"/>
  <c r="J36"/>
  <c r="L36"/>
  <c r="M36"/>
  <c r="Q36"/>
  <c r="R36"/>
  <c r="G37"/>
  <c r="J37"/>
  <c r="K37"/>
  <c r="Q37"/>
  <c r="R37"/>
  <c r="J38"/>
  <c r="L38"/>
  <c r="M38"/>
  <c r="Q38"/>
  <c r="R38"/>
  <c r="G41"/>
  <c r="J41"/>
  <c r="Q41"/>
  <c r="R41"/>
  <c r="J42"/>
  <c r="L42"/>
  <c r="M42"/>
  <c r="Q42"/>
  <c r="R42"/>
  <c r="G45"/>
  <c r="J45"/>
  <c r="Q45"/>
  <c r="R45"/>
  <c r="J46"/>
  <c r="L46"/>
  <c r="M46"/>
  <c r="Q46"/>
  <c r="R46"/>
  <c r="G54"/>
  <c r="J54"/>
  <c r="K54"/>
  <c r="Q54"/>
  <c r="R54"/>
  <c r="J55"/>
  <c r="L55"/>
  <c r="M55"/>
  <c r="Q55"/>
  <c r="R55"/>
  <c r="G56"/>
  <c r="J56"/>
  <c r="K56"/>
  <c r="Q56"/>
  <c r="R56"/>
  <c r="J57"/>
  <c r="L57"/>
  <c r="M57"/>
  <c r="Q57"/>
  <c r="R57"/>
  <c r="G60"/>
  <c r="J60"/>
  <c r="J61"/>
  <c r="L61"/>
  <c r="M61"/>
  <c r="G62"/>
  <c r="J62"/>
  <c r="J63"/>
  <c r="L63"/>
  <c r="M63"/>
  <c r="G64"/>
  <c r="J64"/>
  <c r="J65"/>
  <c r="L65"/>
  <c r="M65"/>
  <c r="G66"/>
  <c r="J66"/>
  <c r="J67"/>
  <c r="L67"/>
  <c r="M67"/>
  <c r="J70"/>
  <c r="L70"/>
  <c r="M70"/>
  <c r="J71"/>
  <c r="L71"/>
  <c r="M71"/>
  <c r="J72"/>
  <c r="L72"/>
  <c r="M72"/>
  <c r="J73"/>
  <c r="L73"/>
  <c r="M73"/>
  <c r="J74"/>
  <c r="L74"/>
  <c r="M74"/>
  <c r="J75"/>
  <c r="L75"/>
  <c r="M75"/>
  <c r="J76"/>
  <c r="L76"/>
  <c r="M76"/>
  <c r="J77"/>
  <c r="L77"/>
  <c r="M77"/>
  <c r="J78"/>
  <c r="L78"/>
  <c r="M78"/>
  <c r="J79"/>
  <c r="L79"/>
  <c r="M79"/>
  <c r="J80"/>
  <c r="L80"/>
  <c r="M80"/>
  <c r="J81"/>
  <c r="L81"/>
  <c r="M81"/>
  <c r="J82"/>
  <c r="L82"/>
  <c r="M82"/>
  <c r="J83"/>
  <c r="L83"/>
  <c r="M83"/>
  <c r="J84"/>
  <c r="L84"/>
  <c r="M84"/>
  <c r="J85"/>
  <c r="L85"/>
  <c r="M85"/>
  <c r="J86"/>
  <c r="L86"/>
  <c r="M86"/>
  <c r="G12" i="1"/>
  <c r="J12"/>
  <c r="K12"/>
  <c r="L12"/>
  <c r="M12"/>
  <c r="N12"/>
  <c r="Q12"/>
  <c r="R12"/>
  <c r="J13"/>
  <c r="L13"/>
  <c r="M13"/>
  <c r="N13"/>
  <c r="Q13"/>
  <c r="R13"/>
  <c r="G14"/>
  <c r="K14"/>
  <c r="J14"/>
  <c r="L14"/>
  <c r="M14"/>
  <c r="N14"/>
  <c r="Q14"/>
  <c r="R14"/>
  <c r="J15"/>
  <c r="L15"/>
  <c r="M15"/>
  <c r="N15"/>
  <c r="Q15"/>
  <c r="R15"/>
  <c r="G16"/>
  <c r="K16"/>
  <c r="J16"/>
  <c r="Q16"/>
  <c r="R16"/>
  <c r="J17"/>
  <c r="L17"/>
  <c r="M17"/>
  <c r="Q17"/>
  <c r="R17"/>
  <c r="G21"/>
  <c r="K21"/>
  <c r="J21"/>
  <c r="L21"/>
  <c r="M21"/>
  <c r="Q21"/>
  <c r="R21"/>
  <c r="J22"/>
  <c r="L22"/>
  <c r="M22"/>
  <c r="Q22"/>
  <c r="R22"/>
  <c r="G23"/>
  <c r="K23"/>
  <c r="J23"/>
  <c r="Q23"/>
  <c r="R23"/>
  <c r="J24"/>
  <c r="L24"/>
  <c r="M24"/>
  <c r="Q24"/>
  <c r="R24"/>
  <c r="G25"/>
  <c r="K25"/>
  <c r="J25"/>
  <c r="R25"/>
  <c r="J26"/>
  <c r="L26"/>
  <c r="M26"/>
  <c r="R26"/>
  <c r="G30"/>
  <c r="K30"/>
  <c r="J30"/>
  <c r="J31"/>
  <c r="L31"/>
  <c r="M31"/>
  <c r="G32"/>
  <c r="J32"/>
  <c r="L32"/>
  <c r="M32"/>
  <c r="J33"/>
  <c r="L33"/>
  <c r="M33"/>
  <c r="G37"/>
  <c r="J37"/>
  <c r="K37"/>
  <c r="J38"/>
  <c r="L38"/>
  <c r="M38"/>
  <c r="G39"/>
  <c r="J39"/>
  <c r="K39"/>
  <c r="J40"/>
  <c r="L40"/>
  <c r="M40"/>
  <c r="G41"/>
  <c r="J41"/>
  <c r="K41"/>
  <c r="J42"/>
  <c r="L42"/>
  <c r="M42"/>
  <c r="G43"/>
  <c r="J43"/>
  <c r="K43"/>
  <c r="J44"/>
  <c r="L44"/>
  <c r="M44"/>
  <c r="G48"/>
  <c r="J48"/>
  <c r="K48"/>
  <c r="Q48"/>
  <c r="R48"/>
  <c r="J49"/>
  <c r="L49"/>
  <c r="M49"/>
  <c r="Q49"/>
  <c r="R49"/>
  <c r="G50"/>
  <c r="J50"/>
  <c r="K50"/>
  <c r="Q50"/>
  <c r="R50"/>
  <c r="J51"/>
  <c r="L51"/>
  <c r="M51"/>
  <c r="Q51"/>
  <c r="R51"/>
  <c r="G55"/>
  <c r="J55"/>
  <c r="K55"/>
  <c r="Q55"/>
  <c r="R55"/>
  <c r="J56"/>
  <c r="L56"/>
  <c r="M56"/>
  <c r="Q56"/>
  <c r="R56"/>
  <c r="G57"/>
  <c r="J57"/>
  <c r="K57"/>
  <c r="Q57"/>
  <c r="R57"/>
  <c r="J58"/>
  <c r="L58"/>
  <c r="M58"/>
  <c r="Q58"/>
  <c r="R58"/>
  <c r="G59"/>
  <c r="J59"/>
  <c r="K59"/>
  <c r="Q59"/>
  <c r="R59"/>
  <c r="J60"/>
  <c r="L60"/>
  <c r="M60"/>
  <c r="Q60"/>
  <c r="R60"/>
  <c r="G61"/>
  <c r="J61"/>
  <c r="Q61"/>
  <c r="R61"/>
  <c r="J62"/>
  <c r="L62"/>
  <c r="M62"/>
  <c r="Q62"/>
  <c r="R62"/>
  <c r="J65"/>
  <c r="K65"/>
  <c r="Q65"/>
  <c r="R65"/>
  <c r="J66"/>
  <c r="L66"/>
  <c r="M66"/>
  <c r="Q66"/>
  <c r="R66"/>
  <c r="G67"/>
  <c r="J67"/>
  <c r="K67"/>
  <c r="Q67"/>
  <c r="R67"/>
  <c r="J68"/>
  <c r="L68"/>
  <c r="M68"/>
  <c r="Q68"/>
  <c r="R68"/>
  <c r="G71"/>
  <c r="J71"/>
  <c r="L71"/>
  <c r="M71"/>
  <c r="Q71"/>
  <c r="R71"/>
  <c r="J72"/>
  <c r="L72"/>
  <c r="M72"/>
  <c r="Q72"/>
  <c r="R72"/>
  <c r="G76"/>
  <c r="J76"/>
  <c r="K76"/>
  <c r="Q76"/>
  <c r="R76"/>
  <c r="J77"/>
  <c r="L77"/>
  <c r="M77"/>
  <c r="Q77"/>
  <c r="R77"/>
  <c r="G78"/>
  <c r="J78"/>
  <c r="L78"/>
  <c r="M78"/>
  <c r="Q78"/>
  <c r="R78"/>
  <c r="J79"/>
  <c r="L79"/>
  <c r="M79"/>
  <c r="Q79"/>
  <c r="R79"/>
  <c r="G83"/>
  <c r="J83"/>
  <c r="K83"/>
  <c r="Q83"/>
  <c r="R83"/>
  <c r="J84"/>
  <c r="L84"/>
  <c r="M84"/>
  <c r="Q84"/>
  <c r="R84"/>
  <c r="G85"/>
  <c r="J85"/>
  <c r="Q85"/>
  <c r="R85"/>
  <c r="J86"/>
  <c r="L86"/>
  <c r="M86"/>
  <c r="Q86"/>
  <c r="R86"/>
  <c r="G90"/>
  <c r="J90"/>
  <c r="K90"/>
  <c r="Q90"/>
  <c r="R90"/>
  <c r="J91"/>
  <c r="L91"/>
  <c r="M91"/>
  <c r="Q91"/>
  <c r="R91"/>
  <c r="G95"/>
  <c r="J95"/>
  <c r="L95"/>
  <c r="M95"/>
  <c r="J96"/>
  <c r="L96"/>
  <c r="M96"/>
  <c r="G97"/>
  <c r="J97"/>
  <c r="L97"/>
  <c r="M97"/>
  <c r="J98"/>
  <c r="L98"/>
  <c r="M98"/>
  <c r="G102"/>
  <c r="J102"/>
  <c r="L102"/>
  <c r="M102"/>
  <c r="Q102"/>
  <c r="R102"/>
  <c r="J103"/>
  <c r="L103"/>
  <c r="M103"/>
  <c r="Q103"/>
  <c r="R103"/>
  <c r="G104"/>
  <c r="J104"/>
  <c r="K104"/>
  <c r="Q104"/>
  <c r="R104"/>
  <c r="J105"/>
  <c r="L105"/>
  <c r="M105"/>
  <c r="Q105"/>
  <c r="R105"/>
  <c r="G106"/>
  <c r="J106"/>
  <c r="L106"/>
  <c r="M106"/>
  <c r="Q106"/>
  <c r="R106"/>
  <c r="J107"/>
  <c r="L107"/>
  <c r="M107"/>
  <c r="Q107"/>
  <c r="R107"/>
  <c r="G108"/>
  <c r="J108"/>
  <c r="K108"/>
  <c r="Q108"/>
  <c r="R108"/>
  <c r="J109"/>
  <c r="L109"/>
  <c r="M109"/>
  <c r="Q109"/>
  <c r="R109"/>
  <c r="G110"/>
  <c r="J110"/>
  <c r="L110"/>
  <c r="M110"/>
  <c r="Q110"/>
  <c r="R110"/>
  <c r="J111"/>
  <c r="L111"/>
  <c r="M111"/>
  <c r="Q111"/>
  <c r="R111"/>
  <c r="G112"/>
  <c r="J112"/>
  <c r="K112"/>
  <c r="Q112"/>
  <c r="R112"/>
  <c r="J113"/>
  <c r="L113"/>
  <c r="M113"/>
  <c r="Q113"/>
  <c r="R113"/>
  <c r="G114"/>
  <c r="J114"/>
  <c r="Q114"/>
  <c r="R114"/>
  <c r="J115"/>
  <c r="L115"/>
  <c r="M115"/>
  <c r="Q115"/>
  <c r="R115"/>
  <c r="G119"/>
  <c r="K119"/>
  <c r="L120"/>
  <c r="M120"/>
  <c r="G121"/>
  <c r="K121"/>
  <c r="L121"/>
  <c r="M121"/>
  <c r="L122"/>
  <c r="M122"/>
  <c r="G123"/>
  <c r="K123"/>
  <c r="L123"/>
  <c r="M123"/>
  <c r="L124"/>
  <c r="M124"/>
  <c r="G128"/>
  <c r="K128"/>
  <c r="L128"/>
  <c r="M128"/>
  <c r="L129"/>
  <c r="M129"/>
  <c r="G130"/>
  <c r="K130"/>
  <c r="L130"/>
  <c r="M130"/>
  <c r="L131"/>
  <c r="M131"/>
  <c r="G132"/>
  <c r="K132"/>
  <c r="L132"/>
  <c r="M132"/>
  <c r="L133"/>
  <c r="M133"/>
  <c r="J138"/>
  <c r="K138"/>
  <c r="M138"/>
  <c r="R138"/>
  <c r="J139"/>
  <c r="K139"/>
  <c r="M139"/>
  <c r="J140"/>
  <c r="K140"/>
  <c r="M140"/>
  <c r="J141"/>
  <c r="K141"/>
  <c r="M141"/>
  <c r="J142"/>
  <c r="K142"/>
  <c r="M142"/>
  <c r="J143"/>
  <c r="K143"/>
  <c r="M143"/>
  <c r="J144"/>
  <c r="K144"/>
  <c r="M144"/>
  <c r="J145"/>
  <c r="K145"/>
  <c r="M145"/>
  <c r="J146"/>
  <c r="K146"/>
  <c r="M146"/>
  <c r="J147"/>
  <c r="K147"/>
  <c r="M147"/>
  <c r="J148"/>
  <c r="K148"/>
  <c r="M148"/>
  <c r="J149"/>
  <c r="K149"/>
  <c r="M149"/>
  <c r="J150"/>
  <c r="K150"/>
  <c r="M150"/>
  <c r="J151"/>
  <c r="K151"/>
  <c r="M151"/>
  <c r="J152"/>
  <c r="K152"/>
  <c r="M152"/>
  <c r="J153"/>
  <c r="K153"/>
  <c r="M153"/>
  <c r="J154"/>
  <c r="K154"/>
  <c r="M154"/>
  <c r="J155"/>
  <c r="K155"/>
  <c r="M155"/>
  <c r="J156"/>
  <c r="K156"/>
  <c r="M156"/>
  <c r="J157"/>
  <c r="K157"/>
  <c r="M157"/>
  <c r="J158"/>
  <c r="K158"/>
  <c r="M158"/>
  <c r="J159"/>
  <c r="K159"/>
  <c r="M159"/>
  <c r="J160"/>
  <c r="K160"/>
  <c r="M160"/>
  <c r="J161"/>
  <c r="K161"/>
  <c r="M161"/>
  <c r="J15" i="23"/>
  <c r="K15"/>
  <c r="I51"/>
  <c r="I43"/>
  <c r="J17"/>
  <c r="K17"/>
  <c r="J51"/>
  <c r="K51"/>
  <c r="I49"/>
  <c r="I45"/>
  <c r="P73"/>
  <c r="J3"/>
  <c r="J68" i="6"/>
  <c r="K68"/>
  <c r="J60"/>
  <c r="K60"/>
  <c r="K50"/>
  <c r="J39"/>
  <c r="K39"/>
  <c r="O168"/>
  <c r="F3"/>
  <c r="I47" i="23"/>
  <c r="I15"/>
  <c r="I17"/>
  <c r="L119" i="1"/>
  <c r="M119"/>
  <c r="I24" i="24"/>
  <c r="L66" i="2"/>
  <c r="M66"/>
  <c r="L64"/>
  <c r="M64"/>
  <c r="L62"/>
  <c r="M62"/>
  <c r="L60"/>
  <c r="M60"/>
  <c r="L54"/>
  <c r="M54"/>
  <c r="L45"/>
  <c r="M45"/>
  <c r="L41"/>
  <c r="M41"/>
  <c r="L37"/>
  <c r="M37"/>
  <c r="L35"/>
  <c r="M35"/>
  <c r="L33"/>
  <c r="M33"/>
  <c r="L31"/>
  <c r="M31"/>
  <c r="L29"/>
  <c r="M29"/>
  <c r="L25"/>
  <c r="M25"/>
  <c r="L23"/>
  <c r="M23"/>
  <c r="L21"/>
  <c r="M21"/>
  <c r="L19"/>
  <c r="M19"/>
  <c r="I37" i="24"/>
  <c r="I42"/>
  <c r="I54"/>
  <c r="I56"/>
  <c r="I62"/>
  <c r="I64"/>
  <c r="I66"/>
  <c r="I68"/>
  <c r="I70"/>
  <c r="I72"/>
  <c r="I16"/>
  <c r="J58" i="6"/>
  <c r="K58"/>
  <c r="K54"/>
  <c r="K52"/>
  <c r="J44"/>
  <c r="K44"/>
  <c r="J35"/>
  <c r="K35"/>
  <c r="J33"/>
  <c r="K33"/>
  <c r="K46" i="17"/>
  <c r="M42"/>
  <c r="K42"/>
  <c r="M38"/>
  <c r="K38"/>
  <c r="L21" i="8"/>
  <c r="M21"/>
  <c r="L19"/>
  <c r="M19"/>
  <c r="L17"/>
  <c r="M17"/>
  <c r="L132" i="14"/>
  <c r="M132"/>
  <c r="L126"/>
  <c r="M126"/>
  <c r="L120"/>
  <c r="M120"/>
  <c r="L114"/>
  <c r="M114"/>
  <c r="L103"/>
  <c r="M103"/>
  <c r="L101"/>
  <c r="M101"/>
  <c r="L95"/>
  <c r="M95"/>
  <c r="L93"/>
  <c r="M93"/>
  <c r="L91"/>
  <c r="M91"/>
  <c r="L89"/>
  <c r="M89"/>
  <c r="L85"/>
  <c r="M85"/>
  <c r="L83"/>
  <c r="M83"/>
  <c r="L75"/>
  <c r="M75"/>
  <c r="L71"/>
  <c r="M71"/>
  <c r="L50"/>
  <c r="M50"/>
  <c r="L41"/>
  <c r="M41"/>
  <c r="L114" i="1"/>
  <c r="M114"/>
  <c r="L112"/>
  <c r="M112"/>
  <c r="L104"/>
  <c r="M104"/>
  <c r="L85"/>
  <c r="M85"/>
  <c r="L83"/>
  <c r="M83"/>
  <c r="L67"/>
  <c r="M67"/>
  <c r="L65"/>
  <c r="M65"/>
  <c r="L61"/>
  <c r="M61"/>
  <c r="L59"/>
  <c r="M59"/>
  <c r="L57"/>
  <c r="M57"/>
  <c r="L50"/>
  <c r="M50"/>
  <c r="L25"/>
  <c r="M25"/>
  <c r="L23"/>
  <c r="M23"/>
  <c r="L16"/>
  <c r="M16"/>
  <c r="J66" i="6"/>
  <c r="K66"/>
  <c r="J64"/>
  <c r="K64"/>
  <c r="J62"/>
  <c r="K62"/>
  <c r="J48"/>
  <c r="K48"/>
  <c r="J46"/>
  <c r="K46"/>
  <c r="J37"/>
  <c r="K37"/>
  <c r="L43" i="22"/>
  <c r="M43"/>
  <c r="L41"/>
  <c r="M41"/>
  <c r="L39"/>
  <c r="M39"/>
  <c r="L36"/>
  <c r="M36"/>
  <c r="L34"/>
  <c r="M34"/>
  <c r="L30"/>
  <c r="M30"/>
  <c r="L28"/>
  <c r="M28"/>
  <c r="L26"/>
  <c r="M26"/>
  <c r="L24"/>
  <c r="M24"/>
  <c r="L22"/>
  <c r="M22"/>
  <c r="L20"/>
  <c r="M20"/>
  <c r="L16"/>
  <c r="M16"/>
  <c r="L14"/>
  <c r="M14"/>
  <c r="I54" i="6"/>
  <c r="E3" i="25"/>
  <c r="H15"/>
  <c r="R71" i="20"/>
  <c r="L3"/>
  <c r="K114" i="14"/>
  <c r="K103"/>
  <c r="K85"/>
  <c r="K53"/>
  <c r="K128"/>
  <c r="L59"/>
  <c r="M59"/>
  <c r="K56"/>
  <c r="K47"/>
  <c r="K38"/>
  <c r="K30"/>
  <c r="K97"/>
  <c r="K99"/>
  <c r="K44"/>
  <c r="L12" i="2"/>
  <c r="M12"/>
  <c r="K61" i="1"/>
  <c r="L37"/>
  <c r="M37"/>
  <c r="I27" i="23"/>
  <c r="I52" i="6"/>
  <c r="I33"/>
  <c r="K28" i="22"/>
  <c r="I21" i="23"/>
  <c r="I48" i="6"/>
  <c r="K43" i="22"/>
  <c r="K22"/>
  <c r="Q60"/>
  <c r="H3"/>
  <c r="P60"/>
  <c r="I24" i="23"/>
  <c r="K41" i="2"/>
  <c r="K19"/>
  <c r="K64"/>
  <c r="K62"/>
  <c r="K45"/>
  <c r="K25"/>
  <c r="K21" i="8"/>
  <c r="K19"/>
  <c r="K35" i="2"/>
  <c r="K41" i="14"/>
  <c r="K89"/>
  <c r="K101"/>
  <c r="K21"/>
  <c r="L41" i="1"/>
  <c r="M41"/>
  <c r="L30"/>
  <c r="M30"/>
  <c r="I30" i="27"/>
  <c r="I34"/>
  <c r="I28"/>
  <c r="I32"/>
  <c r="I36"/>
  <c r="I38"/>
  <c r="I42"/>
  <c r="I44"/>
  <c r="I46"/>
  <c r="I48"/>
  <c r="Q47" i="8"/>
  <c r="H3"/>
  <c r="M47"/>
  <c r="B3"/>
  <c r="K67" i="14"/>
  <c r="L118"/>
  <c r="M118"/>
  <c r="L110"/>
  <c r="M110"/>
  <c r="K12"/>
  <c r="K105"/>
  <c r="K62"/>
  <c r="K79"/>
  <c r="K24"/>
  <c r="K73"/>
  <c r="K66" i="2"/>
  <c r="K60"/>
  <c r="L56"/>
  <c r="M56"/>
  <c r="K97" i="1"/>
  <c r="R162"/>
  <c r="L3"/>
  <c r="K114"/>
  <c r="K106"/>
  <c r="K95"/>
  <c r="K85"/>
  <c r="K78"/>
  <c r="K71"/>
  <c r="H21" i="25"/>
  <c r="Q162" i="1"/>
  <c r="H3"/>
  <c r="Q167" i="14"/>
  <c r="H3"/>
  <c r="K34" i="20"/>
  <c r="M34"/>
  <c r="Q87" i="2"/>
  <c r="H3"/>
  <c r="K32" i="20"/>
  <c r="K50" i="14"/>
  <c r="M167"/>
  <c r="B3"/>
  <c r="K17" i="8"/>
  <c r="R167" i="14"/>
  <c r="L3"/>
  <c r="I17" i="26"/>
  <c r="L81" i="14"/>
  <c r="M81"/>
  <c r="P90" i="27"/>
  <c r="J3"/>
  <c r="O90"/>
  <c r="F3"/>
  <c r="K27" i="14"/>
  <c r="K93" i="24"/>
  <c r="B3"/>
  <c r="I81"/>
  <c r="I79"/>
  <c r="I58"/>
  <c r="I20"/>
  <c r="K141" i="6"/>
  <c r="K140"/>
  <c r="K73" i="23"/>
  <c r="B3"/>
  <c r="K44" i="17"/>
  <c r="M44"/>
  <c r="K40"/>
  <c r="M40"/>
  <c r="M87"/>
  <c r="B3"/>
  <c r="M71" i="20"/>
  <c r="B3"/>
  <c r="K36"/>
  <c r="K48" i="26"/>
  <c r="B3"/>
  <c r="L55" i="1"/>
  <c r="M55"/>
  <c r="L48"/>
  <c r="M48"/>
  <c r="L43"/>
  <c r="M43"/>
  <c r="L39"/>
  <c r="M39"/>
  <c r="A26" i="25"/>
  <c r="B3"/>
  <c r="H17"/>
  <c r="K36" i="22"/>
  <c r="K24"/>
  <c r="K20"/>
  <c r="M60"/>
  <c r="B3"/>
  <c r="M87" i="2"/>
  <c r="B3"/>
  <c r="K102" i="1"/>
  <c r="K110"/>
  <c r="K32"/>
  <c r="L76"/>
  <c r="M76"/>
  <c r="M162"/>
  <c r="B3"/>
  <c r="L90"/>
  <c r="M90"/>
  <c r="L108"/>
  <c r="M108"/>
</calcChain>
</file>

<file path=xl/comments1.xml><?xml version="1.0" encoding="utf-8"?>
<comments xmlns="http://schemas.openxmlformats.org/spreadsheetml/2006/main">
  <authors>
    <author>A satisfied Microsoft Office User</author>
  </authors>
  <commentList>
    <comment ref="D287" authorId="0">
      <text>
        <r>
          <rPr>
            <b/>
            <sz val="8"/>
            <color indexed="81"/>
            <rFont val="Tahoma"/>
            <family val="2"/>
            <charset val="204"/>
          </rPr>
          <t>ElenaAA:</t>
        </r>
        <r>
          <rPr>
            <sz val="8"/>
            <color indexed="81"/>
            <rFont val="Tahoma"/>
            <family val="2"/>
            <charset val="204"/>
          </rPr>
          <t xml:space="preserve">
нет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</authors>
  <commentList>
    <comment ref="C311" authorId="0">
      <text>
        <r>
          <rPr>
            <b/>
            <sz val="8"/>
            <color indexed="81"/>
            <rFont val="Tahoma"/>
            <family val="2"/>
            <charset val="204"/>
          </rPr>
          <t>ElenaAA:</t>
        </r>
        <r>
          <rPr>
            <sz val="8"/>
            <color indexed="81"/>
            <rFont val="Tahoma"/>
            <family val="2"/>
            <charset val="204"/>
          </rPr>
          <t xml:space="preserve">
нет</t>
        </r>
      </text>
    </comment>
  </commentList>
</comments>
</file>

<file path=xl/sharedStrings.xml><?xml version="1.0" encoding="utf-8"?>
<sst xmlns="http://schemas.openxmlformats.org/spreadsheetml/2006/main" count="2304" uniqueCount="1307">
  <si>
    <t>Все внутренние блоки бытовой серии укомплектованы дистанционными ИК пультами управления.</t>
  </si>
  <si>
    <t>AOHG45LAT8</t>
  </si>
  <si>
    <t>ASHG07LJCA</t>
  </si>
  <si>
    <t>ASHG09LJCA</t>
  </si>
  <si>
    <t>ASHG12LJCA</t>
  </si>
  <si>
    <t>ASHG18LFCA</t>
  </si>
  <si>
    <t>ASHG24LFCA</t>
  </si>
  <si>
    <t>ABHG14LVTA</t>
  </si>
  <si>
    <t>AUHG07LV</t>
  </si>
  <si>
    <t>AUHG07LVLA</t>
  </si>
  <si>
    <t>UTG-UFGD-W</t>
  </si>
  <si>
    <t>AUHG09LV</t>
  </si>
  <si>
    <t>AUHG09LVLA</t>
  </si>
  <si>
    <t>AUHG12LV</t>
  </si>
  <si>
    <t>AUHG14LV</t>
  </si>
  <si>
    <t>AUHG18LV</t>
  </si>
  <si>
    <t>ARHG07LLTA</t>
  </si>
  <si>
    <t>ARHG09LLTA</t>
  </si>
  <si>
    <t>UTP-PY02A</t>
  </si>
  <si>
    <t>Обязательная 
опция</t>
  </si>
  <si>
    <t>UTP-PY03A</t>
  </si>
  <si>
    <t>UTP-SX248A</t>
  </si>
  <si>
    <t>Комплект разветвителей</t>
  </si>
  <si>
    <t>Упрощенный проводной пульт</t>
  </si>
  <si>
    <t>UTY-LRHGM</t>
  </si>
  <si>
    <t>Инфракрасный пульт управления + приемник сигнала</t>
  </si>
  <si>
    <t>Проводной пульт управления</t>
  </si>
  <si>
    <t>UTY-XCBXZ1</t>
  </si>
  <si>
    <t>Адаптер для подключения проводного пульта или внешнего управления</t>
  </si>
  <si>
    <t>Заглушка</t>
  </si>
  <si>
    <r>
      <t>UTY-LR</t>
    </r>
    <r>
      <rPr>
        <b/>
        <u/>
        <sz val="10"/>
        <rFont val="Times New Roman"/>
        <family val="1"/>
        <charset val="204"/>
      </rPr>
      <t>J</t>
    </r>
    <r>
      <rPr>
        <b/>
        <sz val="10"/>
        <rFont val="Times New Roman"/>
        <family val="1"/>
        <charset val="204"/>
      </rPr>
      <t>G</t>
    </r>
    <r>
      <rPr>
        <sz val="10"/>
        <rFont val="Times New Roman"/>
        <family val="1"/>
        <charset val="204"/>
      </rPr>
      <t xml:space="preserve">1 - ИК пульт и приёмник
UTB-GPB - упрощ. провод. пульт 
UTZ-PX1BBA - дренажный насос
UTD-RS100 - выносной дист. датчик
UTD-ECS5A - cоединительный кабель для управления дополнительными устройствами
UTY-VGGX - сетевой конвертор для подключения к сети системы VRF V II
UTR-YRDA - сетевой конвертор для подключения к сети системы VRF S и V </t>
    </r>
  </si>
  <si>
    <t>AOHA45LBTL</t>
  </si>
  <si>
    <t>Беспроводной ПДУ</t>
  </si>
  <si>
    <t>Проводной ПДУ</t>
  </si>
  <si>
    <t>UTR-H0906L</t>
  </si>
  <si>
    <t>UTR-H0908L</t>
  </si>
  <si>
    <t>UTR-H1806L</t>
  </si>
  <si>
    <t>UTR-H1808L</t>
  </si>
  <si>
    <t>AWHZ14LBC</t>
  </si>
  <si>
    <t>AWHZ18LBC</t>
  </si>
  <si>
    <t>AWHZ24LBC</t>
  </si>
  <si>
    <t>ASHB18LDC</t>
  </si>
  <si>
    <t>ABHF24LBT</t>
  </si>
  <si>
    <t>ABHA30LBT</t>
  </si>
  <si>
    <t>ABHA45LCT</t>
  </si>
  <si>
    <t>AGHF09LAC</t>
  </si>
  <si>
    <t>AGHF12LAC</t>
  </si>
  <si>
    <t>AGHF14LAC</t>
  </si>
  <si>
    <t>AUHF18LBL</t>
  </si>
  <si>
    <t>AUHF24LBL</t>
  </si>
  <si>
    <t>UTD-RF204</t>
  </si>
  <si>
    <t>ASH7USBCW</t>
  </si>
  <si>
    <t>ASH9USCCW</t>
  </si>
  <si>
    <t>ASH12USCCW</t>
  </si>
  <si>
    <t>ASH14USBCW</t>
  </si>
  <si>
    <t>AOG18UNBNL</t>
  </si>
  <si>
    <t>ASG18UBBN</t>
  </si>
  <si>
    <t>ASG24UBBN</t>
  </si>
  <si>
    <t>Групповой пульт управления</t>
  </si>
  <si>
    <t>UTY-DTGG</t>
  </si>
  <si>
    <t>Сенсорный центральный
пульт управления</t>
  </si>
  <si>
    <t>Разветвитель (до 28 кВт)</t>
  </si>
  <si>
    <t>Разветвитель (от 28,1 до 56 кВт)</t>
  </si>
  <si>
    <t>Разветвитель (от 56,1 кВт и ...)</t>
  </si>
  <si>
    <t>Круглый фланец</t>
  </si>
  <si>
    <t>Прямоугольный фланец</t>
  </si>
  <si>
    <t>Сервисная диагностическая
программа Service Tool</t>
  </si>
  <si>
    <t>Конвертор для сети Lonworks</t>
  </si>
  <si>
    <t>Системный контроллер</t>
  </si>
  <si>
    <t>UTY-LRHGB1</t>
  </si>
  <si>
    <t>UTD-RS100 - выносной датчик температуры</t>
  </si>
  <si>
    <t xml:space="preserve">UTD-RS100 - выносной датчик температуры
UTR-DPB24T - дренаж. помпа для ABG30-54U
UTD-RF204 - фланец круглый для подмеса свежего воздуха для ABG30-54U </t>
  </si>
  <si>
    <t>ASG30UBBJ</t>
  </si>
  <si>
    <t>AOG12USAJL</t>
  </si>
  <si>
    <t>AUG12UBAB</t>
  </si>
  <si>
    <t>AOG14USDJL</t>
  </si>
  <si>
    <t>AUG14UBAB</t>
  </si>
  <si>
    <t>AOG18UNCNL</t>
  </si>
  <si>
    <t>AUG18UBAB</t>
  </si>
  <si>
    <t>AOG25UNANL</t>
  </si>
  <si>
    <t>AUG25UUAR</t>
  </si>
  <si>
    <t>AOG30UNBWL</t>
  </si>
  <si>
    <t>AUG30UUAR</t>
  </si>
  <si>
    <t>AOG36UNAXT</t>
  </si>
  <si>
    <t>AUG36UUAS</t>
  </si>
  <si>
    <t>AOG45UMAXT</t>
  </si>
  <si>
    <t>AUG45UUAS</t>
  </si>
  <si>
    <t>AOG54UMAYT</t>
  </si>
  <si>
    <t>AUG54UUAS</t>
  </si>
  <si>
    <t>AOHA24LALL</t>
  </si>
  <si>
    <t>AUHA30LBLU</t>
  </si>
  <si>
    <t>AUHA36LBLU</t>
  </si>
  <si>
    <t>AUHA54LCLU</t>
  </si>
  <si>
    <t>AJHA72LALH</t>
  </si>
  <si>
    <t>AJHA90LALH</t>
  </si>
  <si>
    <t>AJH108LALH</t>
  </si>
  <si>
    <t>AJH126LALH</t>
  </si>
  <si>
    <t xml:space="preserve">UTY-ABGX </t>
  </si>
  <si>
    <t>Шлюз  BACnet</t>
  </si>
  <si>
    <t>AJH144LALH</t>
  </si>
  <si>
    <t>ABG24UBBJ</t>
  </si>
  <si>
    <t>ABG30UBAG</t>
  </si>
  <si>
    <t>ABG36UBAG</t>
  </si>
  <si>
    <t>ABG45UBAG</t>
  </si>
  <si>
    <t>ABG54UBAG</t>
  </si>
  <si>
    <t>ABHA36LBT</t>
  </si>
  <si>
    <t>ARG7UUAB</t>
  </si>
  <si>
    <t>ARG9UUAB</t>
  </si>
  <si>
    <t>ARG12UUAD</t>
  </si>
  <si>
    <t>ARG14UUAD</t>
  </si>
  <si>
    <t>AOG18UNDNL</t>
  </si>
  <si>
    <t>ARG18UUAL</t>
  </si>
  <si>
    <t>ARG25UUAN</t>
  </si>
  <si>
    <t>ARG30UUAN</t>
  </si>
  <si>
    <t>ARG36UUAN</t>
  </si>
  <si>
    <t>ARG45UUAN</t>
  </si>
  <si>
    <t>ARG60UUAK</t>
  </si>
  <si>
    <t>ARG90TLC3</t>
  </si>
  <si>
    <t>ARHF24LBTU</t>
  </si>
  <si>
    <t>ARHA30LBTU</t>
  </si>
  <si>
    <t>ARHA36LBTU</t>
  </si>
  <si>
    <t>ARHA45LCTU</t>
  </si>
  <si>
    <t>ARHC45LCTU</t>
  </si>
  <si>
    <t>UTG-UFGB-W</t>
  </si>
  <si>
    <t>UTR-BP090X</t>
  </si>
  <si>
    <t>UTR-BP567X</t>
  </si>
  <si>
    <t>UTR-CP567X</t>
  </si>
  <si>
    <t>UTR-BP180X</t>
  </si>
  <si>
    <t>UTB-GUD</t>
  </si>
  <si>
    <t>UTZ-PX1BBA</t>
  </si>
  <si>
    <t>Комплект соеденительных  кабелей для управления дополнительными устройствами</t>
  </si>
  <si>
    <t>Дренажный насос для подпотолочных моделей</t>
  </si>
  <si>
    <t xml:space="preserve"> Воздушный фильтр для ARG25-45U</t>
  </si>
  <si>
    <t xml:space="preserve"> Воздушный фильтр для ARG60U</t>
  </si>
  <si>
    <t>Фланец круглый для ARG25-45U и ABG30-54U</t>
  </si>
  <si>
    <t>Фланец прямоугольный для ARG25-45U</t>
  </si>
  <si>
    <t>Комплект: пульт управления и приемник сигнала для кассетных моделей</t>
  </si>
  <si>
    <t xml:space="preserve">Заглушка воздуховыпускного отверстия </t>
  </si>
  <si>
    <t>UTG-AGYA-W</t>
  </si>
  <si>
    <t>Широкая декоративная панель</t>
  </si>
  <si>
    <t xml:space="preserve"> Воздушный фильтр для ARHF24-45L</t>
  </si>
  <si>
    <t xml:space="preserve"> Воздушный фильтр для ARHF45-54L</t>
  </si>
  <si>
    <t>Фланец прямоугольный для  ARHF24-45L</t>
  </si>
  <si>
    <t>Фланец круглый для  ARHF24-45L и ABHF30-54L</t>
  </si>
  <si>
    <t>Фланец круглый для ARHF22/24LBTU</t>
  </si>
  <si>
    <t>Фланец прямоугольный для ARHF22/24LBTU</t>
  </si>
  <si>
    <t>Выносной электронный расширительный 
вентиль для ASHE07-09LACH</t>
  </si>
  <si>
    <t>Выносной электронный расширительный 
вентиль для ASHE12-14LACH</t>
  </si>
  <si>
    <t xml:space="preserve">Дренажный насос для ARXB(A)24-45 </t>
  </si>
  <si>
    <t>Упрощ. ПДУ (без управления режимами)</t>
  </si>
  <si>
    <t>Упр. ПДУ (с управлением режимами)</t>
  </si>
  <si>
    <t>UTB-GWB</t>
  </si>
  <si>
    <t>ИК-приемник  для
AUXD18-24LALH, AUXA30-54LALH</t>
  </si>
  <si>
    <t>UTY-AMGX</t>
  </si>
  <si>
    <t>ARXB07LALH</t>
  </si>
  <si>
    <t>ARXB09LALH</t>
  </si>
  <si>
    <t>ARXB12LALH</t>
  </si>
  <si>
    <t>ARXB14LALH</t>
  </si>
  <si>
    <t>ARXB18LALH</t>
  </si>
  <si>
    <t>ARXA24LATH</t>
  </si>
  <si>
    <t>ARXA30LATH</t>
  </si>
  <si>
    <t>ARXA36LATH</t>
  </si>
  <si>
    <t>ARXA45LATH</t>
  </si>
  <si>
    <t>AUXB07LALH</t>
  </si>
  <si>
    <t>UTG-UFGC-W</t>
  </si>
  <si>
    <t>AUXB09LALH</t>
  </si>
  <si>
    <t>AUXB12LALH</t>
  </si>
  <si>
    <t>AUXB14LALH</t>
  </si>
  <si>
    <t>AUXB18LALH</t>
  </si>
  <si>
    <t>AUXB24LALH</t>
  </si>
  <si>
    <t>AUXA30LALH</t>
  </si>
  <si>
    <t>UTG-UGGA-W</t>
  </si>
  <si>
    <t>AUXA36LALH</t>
  </si>
  <si>
    <t>AUXA45LALH</t>
  </si>
  <si>
    <t>AUXA54LALH</t>
  </si>
  <si>
    <t>UTR-EV09XB</t>
  </si>
  <si>
    <t>UTR-EV14XB</t>
  </si>
  <si>
    <t>5,0</t>
  </si>
  <si>
    <t>7,0</t>
  </si>
  <si>
    <t>10,0</t>
  </si>
  <si>
    <t>14,0</t>
  </si>
  <si>
    <t>UTD-LF25NA</t>
  </si>
  <si>
    <t>UTD-LF60KA</t>
  </si>
  <si>
    <t xml:space="preserve">UTD-RS100 </t>
  </si>
  <si>
    <t xml:space="preserve">UTD-RF204 </t>
  </si>
  <si>
    <t xml:space="preserve">UTD-SF045T </t>
  </si>
  <si>
    <t xml:space="preserve">UTG-UDGD-W </t>
  </si>
  <si>
    <t xml:space="preserve">AUHA45LCLU </t>
  </si>
  <si>
    <t xml:space="preserve">AOHV09LAC </t>
  </si>
  <si>
    <t xml:space="preserve">AOHV12LAC </t>
  </si>
  <si>
    <t xml:space="preserve">ABG18UBBJ </t>
  </si>
  <si>
    <t xml:space="preserve">AOG24UNBNL </t>
  </si>
  <si>
    <t xml:space="preserve">AOG30UNBWL </t>
  </si>
  <si>
    <t xml:space="preserve">AOG36UNAXT </t>
  </si>
  <si>
    <t xml:space="preserve">AOG45UMAXT </t>
  </si>
  <si>
    <t xml:space="preserve">AOG54UMAYT </t>
  </si>
  <si>
    <t xml:space="preserve">AOHA24LALL </t>
  </si>
  <si>
    <t>UTD-SF045T</t>
  </si>
  <si>
    <t>UTB-GPB</t>
  </si>
  <si>
    <t>Обязательная опция</t>
  </si>
  <si>
    <t>16,0</t>
  </si>
  <si>
    <t>AUHF22LBL</t>
  </si>
  <si>
    <t>8,0</t>
  </si>
  <si>
    <t>5,6</t>
  </si>
  <si>
    <t>ARHF22LBTU</t>
  </si>
  <si>
    <t>ABHF22LBT</t>
  </si>
  <si>
    <t>UTY-LRHGA1</t>
  </si>
  <si>
    <t>UTD-ECS5A</t>
  </si>
  <si>
    <t>Комплект соеденительных  кабелей для подключения 
внешнего управления к внутренним блокам</t>
  </si>
  <si>
    <t>Комплект соеденительных  кабелей для пуправления дополнительными устройствами</t>
  </si>
  <si>
    <t>UTY-XWZXZ2</t>
  </si>
  <si>
    <t>Соединительный кабель для подключения внешнего управления к наружным блокам</t>
  </si>
  <si>
    <t>UTR-YDZB</t>
  </si>
  <si>
    <t>Заглушка воздуховыпускного отверстия</t>
  </si>
  <si>
    <t>UTR-YDZС</t>
  </si>
  <si>
    <t>UTZ-VXAA</t>
  </si>
  <si>
    <t>UTZ-VXGA</t>
  </si>
  <si>
    <t>Комплект для подмеса свежего воздуха</t>
  </si>
  <si>
    <t>UTG-AGDA-W</t>
  </si>
  <si>
    <t>Дополнительные боковые панели для декоративной панели</t>
  </si>
  <si>
    <t>UTG-AGEA-W</t>
  </si>
  <si>
    <t>Декоративная прокладка между панелью и потолком</t>
  </si>
  <si>
    <t>UTG-BGYA-W</t>
  </si>
  <si>
    <t>UTR-DPB24T</t>
  </si>
  <si>
    <t>Дренажный насос</t>
  </si>
  <si>
    <t>UTR-STA</t>
  </si>
  <si>
    <t xml:space="preserve">Заглушка </t>
  </si>
  <si>
    <t>UTZ-PX1BBA (*1)
UTZ-PX1NBA (*2)</t>
  </si>
  <si>
    <t>Центральный пульт управления</t>
  </si>
  <si>
    <t>Фильтр с длительным сроком службы для кан. НСД</t>
  </si>
  <si>
    <t>Фильтр с длительным сроком службы для ARXC36-60</t>
  </si>
  <si>
    <t>Коллектор (до 6 блоков, до 28 кВт)</t>
  </si>
  <si>
    <t>Коллектор (до 8 блоков, до 28 кВт)</t>
  </si>
  <si>
    <t>Коллектор (до 6 блоков, от 28,1 до 56 кВт)</t>
  </si>
  <si>
    <t>Коллектор (до 8 блоков, от 28,1 до 56 кВт)</t>
  </si>
  <si>
    <t>4.0</t>
  </si>
  <si>
    <t>UTP-SX236</t>
  </si>
  <si>
    <t>UTY-LRHG1</t>
  </si>
  <si>
    <t>Беспроводной ПДУ c ИК-приемником для канального/ компактного канального типа</t>
  </si>
  <si>
    <t>Ваш % скидки</t>
  </si>
  <si>
    <t>Объём, куб.м.</t>
  </si>
  <si>
    <t>Вес в кг, брутто</t>
  </si>
  <si>
    <t>Наружный</t>
  </si>
  <si>
    <t>Внутренний</t>
  </si>
  <si>
    <t>Общая сумма, $</t>
  </si>
  <si>
    <t>Общий вес брутто,  кг</t>
  </si>
  <si>
    <t>Сумма с учетом вашей скидки</t>
  </si>
  <si>
    <t>AOHD36LATT (3ф.)</t>
  </si>
  <si>
    <t>Кол-во</t>
  </si>
  <si>
    <t>UTD-RS100 - выносной датчик температуры
UTG-AGDA-W  - дополнительные боковые панели для декоративной панели</t>
  </si>
  <si>
    <t>UTG-AGEA-W -  - дополнительные боковые панели для декоративной панели
UTB-GPB- упрощ. провод. ПУ
UTY-VGGX - сетевой конвертор для подключения к сети системы VRF V II
UTR-YRDA - сетевой конвертор для подключения к сети системы VRF S и V 
UTD-RS100 - выносной датчик температуры</t>
  </si>
  <si>
    <t>UTY-LRHG1 - инфракрасный пульт управления + приемник сигнала
UTD-RS100 - выносной дист. датчик
UTZ-PX1BBA - дренаж. помпа
UTD-ECS5A - соединительный кабель для управления дополнительными устройствами</t>
  </si>
  <si>
    <t>Опции
за дополнительную оплату</t>
  </si>
  <si>
    <t xml:space="preserve">UTD-LF25NA </t>
  </si>
  <si>
    <t xml:space="preserve">UTD-LF60KA </t>
  </si>
  <si>
    <t>UTY-XWZX</t>
  </si>
  <si>
    <t>Упрощ. ПДУ для отелей (с
кнопкой управления режимами)</t>
  </si>
  <si>
    <t>Обязательная опция при многомодульной комбинации наружных блоков</t>
  </si>
  <si>
    <t xml:space="preserve">ASHE07LACH  </t>
  </si>
  <si>
    <t xml:space="preserve">ASHE09LACH   </t>
  </si>
  <si>
    <t xml:space="preserve">ASHE12LACH   </t>
  </si>
  <si>
    <t xml:space="preserve">ASHE14LACH   </t>
  </si>
  <si>
    <t>UTY-RNKG</t>
  </si>
  <si>
    <t>UTY-RHKG</t>
  </si>
  <si>
    <t>UTY-LNHG</t>
  </si>
  <si>
    <t>UTY-RSKG</t>
  </si>
  <si>
    <t>UTY-CGGG</t>
  </si>
  <si>
    <t xml:space="preserve">ARHA45LCTU </t>
  </si>
  <si>
    <t>AOHA36LFTL</t>
  </si>
  <si>
    <t>Проводной ПДУ для кассетного и напольно-потолочного типа</t>
  </si>
  <si>
    <t>ASHA09LEC</t>
  </si>
  <si>
    <t>AOHR09LECN</t>
  </si>
  <si>
    <t>ASHA12LEC</t>
  </si>
  <si>
    <t>AOHR12LECN</t>
  </si>
  <si>
    <t>ASHA09LKC</t>
  </si>
  <si>
    <t xml:space="preserve">AOHR09LKC </t>
  </si>
  <si>
    <t>ASHA12LKC</t>
  </si>
  <si>
    <t xml:space="preserve">AOHR12LKC </t>
  </si>
  <si>
    <t>Адаптер для подключения проводного пульта к ASHA07-14L</t>
  </si>
  <si>
    <t>UTB-GUD - проводной пульт управления
UTB-GPB - упрощ. провод. пульт 
UTD-RS100 - выносной датчик температуры
UTD-LF60KA - фильтр с длительным сроком службы
UTD-ECS5A - соединительный кабель для управления дополнительными устройствами
UTY-XWZXZ2 - соединит</t>
  </si>
  <si>
    <r>
      <t>AUHA45LC</t>
    </r>
    <r>
      <rPr>
        <sz val="10"/>
        <rFont val="Times New Roman"/>
        <family val="1"/>
        <charset val="204"/>
      </rPr>
      <t xml:space="preserve"> (провод. пульт в комплекте)
UTB-GUD - проводной пульт управления
UTY-LRHGA1 - ИК пульт + ресивер
UTY-VGGX - сетевой конвертор для подключения к сети системы VRF V II
UTR-YRDA - сетевой конвертор для подключения к сети системы VRF S и V  
UTD-RS10</t>
    </r>
  </si>
  <si>
    <t xml:space="preserve">UTY-LRHG1 </t>
  </si>
  <si>
    <t xml:space="preserve">UTY-LRJG1 </t>
  </si>
  <si>
    <t>AOHV14LAL</t>
  </si>
  <si>
    <t>UTB-GUD - проводной пульт 
UTY-XWZX - cоединительный кабель для подключения внешнего управления
UTD-ECS5A - cоединительный кабель для управления дополнительными устройствами
UTY-VGGX - сетевой конвертор для подключения к сети системы VRF V II</t>
  </si>
  <si>
    <t>UTP-SX254</t>
  </si>
  <si>
    <t>Разветвитель при подключении 2х блоков для AOHD45-54L</t>
  </si>
  <si>
    <t>UTP-SX354</t>
  </si>
  <si>
    <t>ARXD07LATH</t>
  </si>
  <si>
    <t>ARXD09LATH</t>
  </si>
  <si>
    <t>ARXD12LATH</t>
  </si>
  <si>
    <t>ARXD14LATH</t>
  </si>
  <si>
    <t>ARXD18LATH</t>
  </si>
  <si>
    <t>ARXD24LATH</t>
  </si>
  <si>
    <t>UTY-DСGG</t>
  </si>
  <si>
    <t>ASHG07LECA</t>
  </si>
  <si>
    <t>AOHG07LEC</t>
  </si>
  <si>
    <t>ASHG09LECA</t>
  </si>
  <si>
    <t>AOHG09LEC</t>
  </si>
  <si>
    <t>ASHG12LECA</t>
  </si>
  <si>
    <t>AOHG12LEC</t>
  </si>
  <si>
    <t>ASHG14LECA</t>
  </si>
  <si>
    <t>AOHG14LEC</t>
  </si>
  <si>
    <t>AOHG18LFC</t>
  </si>
  <si>
    <t>AOHG24LFL</t>
  </si>
  <si>
    <t>ASHG07L</t>
  </si>
  <si>
    <t>ASHG09L</t>
  </si>
  <si>
    <t>ASHG12L</t>
  </si>
  <si>
    <t>ASHG14L</t>
  </si>
  <si>
    <t>ASHG18L</t>
  </si>
  <si>
    <t>ASHG24L</t>
  </si>
  <si>
    <t>UTY-TEKX</t>
  </si>
  <si>
    <t>Конвектор внешнего переключения</t>
  </si>
  <si>
    <t>AUXD18LALH</t>
  </si>
  <si>
    <t>AUXD24LALH</t>
  </si>
  <si>
    <t>ARHC54LCTU</t>
  </si>
  <si>
    <t>Долг. фильтр для канальных блоков ARHF22/24LBTU</t>
  </si>
  <si>
    <t>Сет. конвертер для подключения
группового ПУ UTY-CGGG или для подключения сплит-системы к сети VRF</t>
  </si>
  <si>
    <t>Сетевой конвертор для подключения к сети системы VRF V II</t>
  </si>
  <si>
    <t xml:space="preserve">Сетевой конвертор для подключения к сети системы VRF S и V </t>
  </si>
  <si>
    <t>Выносной датчик температуры</t>
  </si>
  <si>
    <t xml:space="preserve">Дренажный насос для ARHF09-18 и ARHF22LALU </t>
  </si>
  <si>
    <t>ASHG07LUCA</t>
  </si>
  <si>
    <t>AOHG07LUC</t>
  </si>
  <si>
    <t>ASHG09LUCA</t>
  </si>
  <si>
    <t>AOHG09LUC</t>
  </si>
  <si>
    <t>ASHG12LUCA</t>
  </si>
  <si>
    <t>AOHG12LUC</t>
  </si>
  <si>
    <t>ASHG14LUCA</t>
  </si>
  <si>
    <t>AOHG14LUC</t>
  </si>
  <si>
    <t>ASHG09LTCA</t>
  </si>
  <si>
    <t>ASHG12LTCA</t>
  </si>
  <si>
    <t>AOHG09LTC</t>
  </si>
  <si>
    <t>AOHG12LTC</t>
  </si>
  <si>
    <t>AOHG14LAC2</t>
  </si>
  <si>
    <t>AOHG18LAC2</t>
  </si>
  <si>
    <t>AOHG18LAT3</t>
  </si>
  <si>
    <t>AOHG24LAT3</t>
  </si>
  <si>
    <t>AOHG30LAT4</t>
  </si>
  <si>
    <t>UTY-LRHY1 - ИК пульт и приёмник 
UTD-LF25NA - воздушный фильтр
UTD-RF204 - фланец круглый
UTD-SF045T - фланец прямоуг.
UTD-RS100 - выносной дист. датчик
UTZ-PX1NBA - дренаж. помпа
UTD-ECS5A - адаптер для внешнего управления кондиционером</t>
  </si>
  <si>
    <t>Дренажная помпа для
канального(2)/компактного канального типа (*1)</t>
  </si>
  <si>
    <t>UTY-VGGX</t>
  </si>
  <si>
    <t>UTY-VLGX</t>
  </si>
  <si>
    <t>UTY-VSGX</t>
  </si>
  <si>
    <t>UTY-ASGX</t>
  </si>
  <si>
    <t>UTY-APGX</t>
  </si>
  <si>
    <t>UTY-RNNGM</t>
  </si>
  <si>
    <t>UTY-DMMGM</t>
  </si>
  <si>
    <t>UTY-RSNGM</t>
  </si>
  <si>
    <t xml:space="preserve">Широкая декоративная панель </t>
  </si>
  <si>
    <t>ИК-приемник  для канальных блоков</t>
  </si>
  <si>
    <t xml:space="preserve">Диагностическая программа мониторинга через Интернет </t>
  </si>
  <si>
    <r>
      <t xml:space="preserve">ARXB24LATH  </t>
    </r>
    <r>
      <rPr>
        <b/>
        <sz val="10"/>
        <color indexed="14"/>
        <rFont val="Times New Roman"/>
        <family val="1"/>
        <charset val="204"/>
      </rPr>
      <t>НСД</t>
    </r>
  </si>
  <si>
    <r>
      <t xml:space="preserve">ARXB30LATH </t>
    </r>
    <r>
      <rPr>
        <b/>
        <sz val="10"/>
        <color indexed="14"/>
        <rFont val="Times New Roman"/>
        <family val="1"/>
        <charset val="204"/>
      </rPr>
      <t xml:space="preserve"> НСД</t>
    </r>
  </si>
  <si>
    <r>
      <t xml:space="preserve">ARXB36LATH  </t>
    </r>
    <r>
      <rPr>
        <b/>
        <sz val="10"/>
        <color indexed="14"/>
        <rFont val="Times New Roman"/>
        <family val="1"/>
        <charset val="204"/>
      </rPr>
      <t>НСД</t>
    </r>
  </si>
  <si>
    <r>
      <t xml:space="preserve">ARXB45LATH  </t>
    </r>
    <r>
      <rPr>
        <b/>
        <sz val="10"/>
        <color indexed="14"/>
        <rFont val="Times New Roman"/>
        <family val="1"/>
        <charset val="204"/>
      </rPr>
      <t>НСД</t>
    </r>
  </si>
  <si>
    <r>
      <t xml:space="preserve">ARXC36LATH </t>
    </r>
    <r>
      <rPr>
        <b/>
        <sz val="10"/>
        <color indexed="14"/>
        <rFont val="Times New Roman"/>
        <family val="1"/>
        <charset val="204"/>
      </rPr>
      <t xml:space="preserve"> ВСД</t>
    </r>
  </si>
  <si>
    <r>
      <t xml:space="preserve">ARXC45LATH  </t>
    </r>
    <r>
      <rPr>
        <b/>
        <sz val="10"/>
        <color indexed="14"/>
        <rFont val="Times New Roman"/>
        <family val="1"/>
        <charset val="204"/>
      </rPr>
      <t>ВСД</t>
    </r>
  </si>
  <si>
    <r>
      <t xml:space="preserve">ARXC60LATH  </t>
    </r>
    <r>
      <rPr>
        <b/>
        <sz val="10"/>
        <color indexed="14"/>
        <rFont val="Times New Roman"/>
        <family val="1"/>
        <charset val="204"/>
      </rPr>
      <t>ВСД</t>
    </r>
  </si>
  <si>
    <r>
      <t xml:space="preserve">ARXC72LATH </t>
    </r>
    <r>
      <rPr>
        <b/>
        <sz val="10"/>
        <color indexed="14"/>
        <rFont val="Times New Roman"/>
        <family val="1"/>
        <charset val="204"/>
      </rPr>
      <t xml:space="preserve"> ВСД</t>
    </r>
  </si>
  <si>
    <r>
      <t xml:space="preserve">ARXC90LATH  </t>
    </r>
    <r>
      <rPr>
        <b/>
        <sz val="10"/>
        <color indexed="14"/>
        <rFont val="Times New Roman"/>
        <family val="1"/>
        <charset val="204"/>
      </rPr>
      <t>ВСД</t>
    </r>
  </si>
  <si>
    <t>UTZ-PX1NBA</t>
  </si>
  <si>
    <t>Модель</t>
  </si>
  <si>
    <t>Мощность, кВт</t>
  </si>
  <si>
    <t>охл.</t>
  </si>
  <si>
    <t>нагрев</t>
  </si>
  <si>
    <t xml:space="preserve">AOG7USAJL </t>
  </si>
  <si>
    <t xml:space="preserve">AOG9USAJL </t>
  </si>
  <si>
    <t xml:space="preserve">AOG12USAJL </t>
  </si>
  <si>
    <t xml:space="preserve">AOG14USDJL </t>
  </si>
  <si>
    <t xml:space="preserve">AOG25UNANL </t>
  </si>
  <si>
    <t xml:space="preserve">AOG90TPC3L </t>
  </si>
  <si>
    <t xml:space="preserve">AOG60UMAYT </t>
  </si>
  <si>
    <t xml:space="preserve">AOHZ24LBT </t>
  </si>
  <si>
    <t xml:space="preserve">AOHS18LDC </t>
  </si>
  <si>
    <t xml:space="preserve">AOH7USNC </t>
  </si>
  <si>
    <t xml:space="preserve">AOH9UFCC </t>
  </si>
  <si>
    <t xml:space="preserve">AOH12USCC </t>
  </si>
  <si>
    <t xml:space="preserve">AOH14USBC </t>
  </si>
  <si>
    <t xml:space="preserve">AOG18UNBNL </t>
  </si>
  <si>
    <t xml:space="preserve">AOG30UNBDL </t>
  </si>
  <si>
    <t>Аксессуары</t>
  </si>
  <si>
    <t>UTD-RS100</t>
  </si>
  <si>
    <t>Наименование</t>
  </si>
  <si>
    <t>Усилитель сигнала</t>
  </si>
  <si>
    <t>UTY-XCBXE</t>
  </si>
  <si>
    <t>UTR-YRDA</t>
  </si>
  <si>
    <t xml:space="preserve">Внутренние блоки напольно-потолочного типа </t>
  </si>
  <si>
    <t xml:space="preserve">Внутренние блоки кассетного типа </t>
  </si>
  <si>
    <t xml:space="preserve">Внутренние блоки канального типа </t>
  </si>
  <si>
    <t>ASHA09LG</t>
  </si>
  <si>
    <t>ASHA12LG</t>
  </si>
  <si>
    <t>ASHA09LGC</t>
  </si>
  <si>
    <t xml:space="preserve">AOHR09LGC </t>
  </si>
  <si>
    <t>ASHA12LGC</t>
  </si>
  <si>
    <t xml:space="preserve">AOHR12LGC </t>
  </si>
  <si>
    <t>ASHG14LTCB</t>
  </si>
  <si>
    <t>ASHG12LTCB</t>
  </si>
  <si>
    <t>ASHG09LTCB</t>
  </si>
  <si>
    <t>AOHG09LTCN</t>
  </si>
  <si>
    <t>AOHG12LTCN</t>
  </si>
  <si>
    <t>ASHG09LLCA</t>
  </si>
  <si>
    <t>ASHG12LLCA</t>
  </si>
  <si>
    <t>AUHG12LVLB</t>
  </si>
  <si>
    <t>AOHG12LALL</t>
  </si>
  <si>
    <t>AUHG14LVLB</t>
  </si>
  <si>
    <t>AOHG14LALL</t>
  </si>
  <si>
    <t>AUHG18LVLB</t>
  </si>
  <si>
    <t>AOHG18LALL</t>
  </si>
  <si>
    <t xml:space="preserve">AOHA54LCTL (1ф.) </t>
  </si>
  <si>
    <t>ABHG18LVTB</t>
  </si>
  <si>
    <t>ARHG12LLTB</t>
  </si>
  <si>
    <t>ARHG14LLTB</t>
  </si>
  <si>
    <t>ARHG18LLTB</t>
  </si>
  <si>
    <r>
      <rPr>
        <sz val="10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AUHA54LCLU </t>
    </r>
    <r>
      <rPr>
        <sz val="10"/>
        <rFont val="Times New Roman"/>
        <family val="1"/>
        <charset val="204"/>
      </rPr>
      <t xml:space="preserve">
UTB-GUD - проводной пульт управления
UTY-LRHGA1 - ИК пульт + ресивер
UTY-VGGX - сетевой конвертор для подключения к сети системы VRF V II
UTR-YRDA - сетевой конвертор для подключения к сети системы V</t>
    </r>
  </si>
  <si>
    <t>AGHG09LVCB</t>
  </si>
  <si>
    <t>AOHG09LVCN</t>
  </si>
  <si>
    <t>AGHG12LVCB</t>
  </si>
  <si>
    <t>AOHG12LVCN</t>
  </si>
  <si>
    <t>AGHG14LVCB</t>
  </si>
  <si>
    <t>AOHG14LVCN</t>
  </si>
  <si>
    <t>AGHG14L</t>
  </si>
  <si>
    <t>AGHG12L</t>
  </si>
  <si>
    <t>AGHG09L</t>
  </si>
  <si>
    <t>Адаптер для подключения проводного пульта к ASHG07-14L</t>
  </si>
  <si>
    <t>UTY-TWBXF</t>
  </si>
  <si>
    <r>
      <t>Общий объем, м</t>
    </r>
    <r>
      <rPr>
        <b/>
        <vertAlign val="superscript"/>
        <sz val="10"/>
        <rFont val="Arial"/>
        <family val="2"/>
        <charset val="204"/>
      </rPr>
      <t>3</t>
    </r>
  </si>
  <si>
    <t>Сплит-системы бытового назначения</t>
  </si>
  <si>
    <t>Внесите в красную ячейку соответствующее значение вашей скидки</t>
  </si>
  <si>
    <t>Ваша скидка</t>
  </si>
  <si>
    <t>4 ультрафиолетовые лампы; самоочищающийся фильтр с титано-аппатитовым покрытием; 3-х мерное распределение воздушного потока</t>
  </si>
  <si>
    <t xml:space="preserve">AWHZ14L </t>
  </si>
  <si>
    <t>AWHZ18L</t>
  </si>
  <si>
    <t>AWHZ24L</t>
  </si>
  <si>
    <t>Winner Nordic</t>
  </si>
  <si>
    <t xml:space="preserve">Работа в режиме обогрева до -25 °С, датчик движения, ионный деодорирующий фильтр, яблочно-катехиновый фильтр, недельный таймер </t>
  </si>
  <si>
    <t>Winner Silver</t>
  </si>
  <si>
    <t xml:space="preserve">Работа в режиме обогрева до -20 °С, датчик движения, ионный деодорирующий фильтр, яблочно-катехиновый фильтр, недельный таймер </t>
  </si>
  <si>
    <t>Инверторные сплит-системы настенного типа (R410a, тепло/холод)</t>
  </si>
  <si>
    <t>Инверторные сплит-системы настенно-потолочного типа (R410a, тепло/холод)</t>
  </si>
  <si>
    <r>
      <rPr>
        <b/>
        <sz val="10"/>
        <color indexed="63"/>
        <rFont val="Arial"/>
        <family val="2"/>
        <charset val="204"/>
      </rPr>
      <t xml:space="preserve">2,5 
</t>
    </r>
    <r>
      <rPr>
        <sz val="10"/>
        <color indexed="63"/>
        <rFont val="Arial"/>
        <family val="2"/>
        <charset val="204"/>
      </rPr>
      <t>(0,9-3,5)</t>
    </r>
  </si>
  <si>
    <r>
      <rPr>
        <b/>
        <sz val="10"/>
        <color indexed="63"/>
        <rFont val="Arial"/>
        <family val="2"/>
        <charset val="204"/>
      </rPr>
      <t xml:space="preserve">4,2 
</t>
    </r>
    <r>
      <rPr>
        <sz val="10"/>
        <color indexed="63"/>
        <rFont val="Arial"/>
        <family val="2"/>
        <charset val="204"/>
      </rPr>
      <t>(0,9-5,3)</t>
    </r>
  </si>
  <si>
    <r>
      <rPr>
        <b/>
        <sz val="10"/>
        <color indexed="63"/>
        <rFont val="Arial"/>
        <family val="2"/>
        <charset val="204"/>
      </rPr>
      <t>5,2</t>
    </r>
    <r>
      <rPr>
        <sz val="10"/>
        <color indexed="63"/>
        <rFont val="Arial"/>
        <family val="2"/>
        <charset val="204"/>
      </rPr>
      <t xml:space="preserve"> 
(0,9-5,9)</t>
    </r>
  </si>
  <si>
    <r>
      <rPr>
        <b/>
        <sz val="10"/>
        <color indexed="63"/>
        <rFont val="Arial"/>
        <family val="2"/>
        <charset val="204"/>
      </rPr>
      <t>7,1</t>
    </r>
    <r>
      <rPr>
        <sz val="10"/>
        <color indexed="63"/>
        <rFont val="Arial"/>
        <family val="2"/>
        <charset val="204"/>
      </rPr>
      <t xml:space="preserve"> 
(0,9-8,0)</t>
    </r>
  </si>
  <si>
    <r>
      <rPr>
        <b/>
        <sz val="10"/>
        <color indexed="63"/>
        <rFont val="Arial"/>
        <family val="2"/>
        <charset val="204"/>
      </rPr>
      <t xml:space="preserve">8,5 
</t>
    </r>
    <r>
      <rPr>
        <sz val="10"/>
        <color indexed="63"/>
        <rFont val="Arial"/>
        <family val="2"/>
        <charset val="204"/>
      </rPr>
      <t>(0,9-11,0)</t>
    </r>
  </si>
  <si>
    <r>
      <rPr>
        <b/>
        <sz val="10"/>
        <color indexed="63"/>
        <rFont val="Arial"/>
        <family val="2"/>
        <charset val="204"/>
      </rPr>
      <t>6,7</t>
    </r>
    <r>
      <rPr>
        <sz val="10"/>
        <color indexed="63"/>
        <rFont val="Arial"/>
        <family val="2"/>
        <charset val="204"/>
      </rPr>
      <t xml:space="preserve"> 
(0,9-9,7)</t>
    </r>
  </si>
  <si>
    <r>
      <rPr>
        <b/>
        <sz val="10"/>
        <color indexed="63"/>
        <rFont val="Arial"/>
        <family val="2"/>
        <charset val="204"/>
      </rPr>
      <t xml:space="preserve">6,0 
</t>
    </r>
    <r>
      <rPr>
        <sz val="10"/>
        <color indexed="63"/>
        <rFont val="Arial"/>
        <family val="2"/>
        <charset val="204"/>
      </rPr>
      <t>(0,9-9,1)</t>
    </r>
  </si>
  <si>
    <r>
      <rPr>
        <b/>
        <sz val="10"/>
        <color indexed="63"/>
        <rFont val="Arial"/>
        <family val="2"/>
        <charset val="204"/>
      </rPr>
      <t xml:space="preserve">3,2 
</t>
    </r>
    <r>
      <rPr>
        <sz val="10"/>
        <color indexed="63"/>
        <rFont val="Arial"/>
        <family val="2"/>
        <charset val="204"/>
      </rPr>
      <t>(0,9-5,4)</t>
    </r>
  </si>
  <si>
    <r>
      <rPr>
        <b/>
        <sz val="10"/>
        <color indexed="63"/>
        <rFont val="Arial"/>
        <family val="2"/>
        <charset val="204"/>
      </rPr>
      <t>4,0</t>
    </r>
    <r>
      <rPr>
        <sz val="10"/>
        <color indexed="63"/>
        <rFont val="Arial"/>
        <family val="2"/>
        <charset val="204"/>
      </rPr>
      <t xml:space="preserve"> 
(0,9-6,5)</t>
    </r>
  </si>
  <si>
    <r>
      <rPr>
        <b/>
        <sz val="10"/>
        <color indexed="63"/>
        <rFont val="Arial"/>
        <family val="2"/>
        <charset val="204"/>
      </rPr>
      <t>3,5</t>
    </r>
    <r>
      <rPr>
        <sz val="10"/>
        <color indexed="63"/>
        <rFont val="Arial"/>
        <family val="2"/>
        <charset val="204"/>
      </rPr>
      <t xml:space="preserve"> 
(1,1-4,0)</t>
    </r>
  </si>
  <si>
    <r>
      <rPr>
        <b/>
        <sz val="10"/>
        <color indexed="63"/>
        <rFont val="Arial"/>
        <family val="2"/>
        <charset val="204"/>
      </rPr>
      <t>4,2</t>
    </r>
    <r>
      <rPr>
        <sz val="10"/>
        <color indexed="63"/>
        <rFont val="Arial"/>
        <family val="2"/>
        <charset val="204"/>
      </rPr>
      <t xml:space="preserve"> 
(0,9-5,4)</t>
    </r>
  </si>
  <si>
    <r>
      <rPr>
        <b/>
        <sz val="10"/>
        <color indexed="63"/>
        <rFont val="Arial"/>
        <family val="2"/>
        <charset val="204"/>
      </rPr>
      <t xml:space="preserve">5,4 
</t>
    </r>
    <r>
      <rPr>
        <sz val="10"/>
        <color indexed="63"/>
        <rFont val="Arial"/>
        <family val="2"/>
        <charset val="204"/>
      </rPr>
      <t>(0,9-7,0)</t>
    </r>
  </si>
  <si>
    <t xml:space="preserve">Ионный деодорирующий фильтр, яблочно-катехиновый фильтр, недельный таймер </t>
  </si>
  <si>
    <t>Winner White</t>
  </si>
  <si>
    <r>
      <rPr>
        <b/>
        <sz val="10"/>
        <color indexed="63"/>
        <rFont val="Arial"/>
        <family val="2"/>
        <charset val="204"/>
      </rPr>
      <t xml:space="preserve">2,0 
</t>
    </r>
    <r>
      <rPr>
        <sz val="10"/>
        <color indexed="63"/>
        <rFont val="Arial"/>
        <family val="2"/>
        <charset val="204"/>
      </rPr>
      <t>(0,5-3,0)</t>
    </r>
  </si>
  <si>
    <r>
      <rPr>
        <b/>
        <sz val="10"/>
        <color indexed="63"/>
        <rFont val="Arial"/>
        <family val="2"/>
        <charset val="204"/>
      </rPr>
      <t>3,0</t>
    </r>
    <r>
      <rPr>
        <sz val="10"/>
        <color indexed="63"/>
        <rFont val="Arial"/>
        <family val="2"/>
        <charset val="204"/>
      </rPr>
      <t xml:space="preserve"> 
(0,5-4,0)</t>
    </r>
  </si>
  <si>
    <r>
      <rPr>
        <b/>
        <sz val="10"/>
        <color indexed="63"/>
        <rFont val="Arial"/>
        <family val="2"/>
        <charset val="204"/>
      </rPr>
      <t>2,5</t>
    </r>
    <r>
      <rPr>
        <sz val="10"/>
        <color indexed="63"/>
        <rFont val="Arial"/>
        <family val="2"/>
        <charset val="204"/>
      </rPr>
      <t xml:space="preserve"> 
(0,5-3,2)</t>
    </r>
  </si>
  <si>
    <r>
      <rPr>
        <b/>
        <sz val="10"/>
        <color indexed="63"/>
        <rFont val="Arial"/>
        <family val="2"/>
        <charset val="204"/>
      </rPr>
      <t>3,2</t>
    </r>
    <r>
      <rPr>
        <sz val="10"/>
        <color indexed="63"/>
        <rFont val="Arial"/>
        <family val="2"/>
        <charset val="204"/>
      </rPr>
      <t xml:space="preserve"> 
(0,5-4,2)</t>
    </r>
  </si>
  <si>
    <r>
      <rPr>
        <b/>
        <sz val="10"/>
        <color indexed="63"/>
        <rFont val="Arial"/>
        <family val="2"/>
        <charset val="204"/>
      </rPr>
      <t>4,0</t>
    </r>
    <r>
      <rPr>
        <sz val="10"/>
        <color indexed="63"/>
        <rFont val="Arial"/>
        <family val="2"/>
        <charset val="204"/>
      </rPr>
      <t xml:space="preserve"> 
(0,9-5,6)</t>
    </r>
  </si>
  <si>
    <r>
      <rPr>
        <b/>
        <sz val="10"/>
        <color indexed="63"/>
        <rFont val="Arial"/>
        <family val="2"/>
        <charset val="204"/>
      </rPr>
      <t>4,2</t>
    </r>
    <r>
      <rPr>
        <sz val="10"/>
        <color indexed="63"/>
        <rFont val="Arial"/>
        <family val="2"/>
        <charset val="204"/>
      </rPr>
      <t xml:space="preserve"> 
(0,9-5,0)</t>
    </r>
  </si>
  <si>
    <r>
      <rPr>
        <b/>
        <sz val="10"/>
        <color indexed="63"/>
        <rFont val="Arial"/>
        <family val="2"/>
        <charset val="204"/>
      </rPr>
      <t>5,4</t>
    </r>
    <r>
      <rPr>
        <sz val="10"/>
        <color indexed="63"/>
        <rFont val="Arial"/>
        <family val="2"/>
        <charset val="204"/>
      </rPr>
      <t xml:space="preserve"> 
(0,9-6,0)</t>
    </r>
  </si>
  <si>
    <t>Nordic</t>
  </si>
  <si>
    <t xml:space="preserve">Работа в режиме обогрева до -25 °С, ионный деодорирующий фильтр, яблочно-катехиновый фильтр </t>
  </si>
  <si>
    <t>Энергоэффективность</t>
  </si>
  <si>
    <t>EER</t>
  </si>
  <si>
    <t>COP</t>
  </si>
  <si>
    <t>4,12 / A</t>
  </si>
  <si>
    <t>4,44 / A</t>
  </si>
  <si>
    <t>3,29 / A</t>
  </si>
  <si>
    <t>4,11 / A</t>
  </si>
  <si>
    <t>3,21 / A</t>
  </si>
  <si>
    <t>3,62 / A</t>
  </si>
  <si>
    <t>4,95 / A</t>
  </si>
  <si>
    <t>4,85 / A</t>
  </si>
  <si>
    <t>4,40 / A</t>
  </si>
  <si>
    <t>3,91 / A</t>
  </si>
  <si>
    <t>4,35 / A</t>
  </si>
  <si>
    <t>4,55 / A</t>
  </si>
  <si>
    <t>4,50 / A</t>
  </si>
  <si>
    <t>4,71 / A</t>
  </si>
  <si>
    <t>3,87 / A</t>
  </si>
  <si>
    <t>4,30 / A</t>
  </si>
  <si>
    <t>3,40 / A</t>
  </si>
  <si>
    <t>3,97 / A</t>
  </si>
  <si>
    <t>4,27 / A</t>
  </si>
  <si>
    <t>3,80 / A</t>
  </si>
  <si>
    <t>Eco Inverter</t>
  </si>
  <si>
    <t>Ионный деодорирующий фильтр, яблочно-катехиновый фильтр</t>
  </si>
  <si>
    <t>Опционально - система тонкой очистки воздуха: ионный деодорирующий фильтр, яблочно-катехиновый фильтр</t>
  </si>
  <si>
    <r>
      <t>Eco</t>
    </r>
    <r>
      <rPr>
        <b/>
        <vertAlign val="superscript"/>
        <sz val="24"/>
        <color indexed="10"/>
        <rFont val="Arial"/>
        <family val="2"/>
        <charset val="204"/>
      </rPr>
      <t>2</t>
    </r>
    <r>
      <rPr>
        <b/>
        <sz val="24"/>
        <color indexed="10"/>
        <rFont val="Arial"/>
        <family val="2"/>
        <charset val="204"/>
      </rPr>
      <t xml:space="preserve"> Inverter</t>
    </r>
  </si>
  <si>
    <t>AOHG09LLC</t>
  </si>
  <si>
    <t>AOHG12LLC</t>
  </si>
  <si>
    <t>Плазменный фильтр, электростатический фильтр, дезинфицирующий и деодорирующий фильтры, полифенольный фильтр</t>
  </si>
  <si>
    <t xml:space="preserve">ASHB18L </t>
  </si>
  <si>
    <r>
      <t xml:space="preserve">Eco Plus </t>
    </r>
    <r>
      <rPr>
        <b/>
        <sz val="12"/>
        <color indexed="10"/>
        <rFont val="Arial"/>
        <family val="2"/>
        <charset val="204"/>
      </rPr>
      <t>(модели 2010 года)</t>
    </r>
  </si>
  <si>
    <t>Classic</t>
  </si>
  <si>
    <t>Воздушный фильтр тонкой очистки, 3-хмерное распределение воздушного потока; опционально - система тонкой очистки воздуха</t>
  </si>
  <si>
    <r>
      <t xml:space="preserve">ASH7U  </t>
    </r>
    <r>
      <rPr>
        <sz val="10"/>
        <color indexed="12"/>
        <rFont val="Times New Roman"/>
        <family val="1"/>
        <charset val="204"/>
      </rPr>
      <t/>
    </r>
  </si>
  <si>
    <t xml:space="preserve">ASH9U </t>
  </si>
  <si>
    <r>
      <t>ASH12U</t>
    </r>
    <r>
      <rPr>
        <b/>
        <sz val="10"/>
        <color indexed="12"/>
        <rFont val="Times New Roman"/>
        <family val="1"/>
        <charset val="204"/>
      </rPr>
      <t xml:space="preserve"> </t>
    </r>
  </si>
  <si>
    <t xml:space="preserve">ASG18U  </t>
  </si>
  <si>
    <t xml:space="preserve">ASG24U </t>
  </si>
  <si>
    <t xml:space="preserve">ASG30U </t>
  </si>
  <si>
    <t>AGHF09L</t>
  </si>
  <si>
    <t>AGHF12L</t>
  </si>
  <si>
    <t>AGHF14L</t>
  </si>
  <si>
    <t xml:space="preserve">Floor </t>
  </si>
  <si>
    <t>Инверторные сплит-системы напольного типа (R410a, тепло/холод)</t>
  </si>
  <si>
    <t>Floor Nordic</t>
  </si>
  <si>
    <t>Внешний вид</t>
  </si>
  <si>
    <t xml:space="preserve">Сетевой конвертор для подключения к сети системы VRF V II </t>
  </si>
  <si>
    <t>Соединительный кабель для подключения внешнего управления</t>
  </si>
  <si>
    <t>Декоративная
 панель</t>
  </si>
  <si>
    <r>
      <rPr>
        <b/>
        <sz val="10"/>
        <color indexed="63"/>
        <rFont val="Arial"/>
        <family val="2"/>
        <charset val="204"/>
      </rPr>
      <t>3,5</t>
    </r>
    <r>
      <rPr>
        <sz val="10"/>
        <color indexed="63"/>
        <rFont val="Arial"/>
        <family val="2"/>
        <charset val="204"/>
      </rPr>
      <t xml:space="preserve">
(0,9-4,0)</t>
    </r>
  </si>
  <si>
    <r>
      <rPr>
        <b/>
        <sz val="10"/>
        <color indexed="63"/>
        <rFont val="Arial"/>
        <family val="2"/>
        <charset val="204"/>
      </rPr>
      <t xml:space="preserve">3,4     </t>
    </r>
    <r>
      <rPr>
        <sz val="10"/>
        <color indexed="63"/>
        <rFont val="Arial"/>
        <family val="2"/>
        <charset val="204"/>
      </rPr>
      <t xml:space="preserve">               (0,9-3,9)</t>
    </r>
  </si>
  <si>
    <r>
      <rPr>
        <b/>
        <sz val="10"/>
        <color indexed="63"/>
        <rFont val="Arial"/>
        <family val="2"/>
        <charset val="204"/>
      </rPr>
      <t xml:space="preserve">3,0 </t>
    </r>
    <r>
      <rPr>
        <sz val="10"/>
        <color indexed="63"/>
        <rFont val="Arial"/>
        <family val="2"/>
        <charset val="204"/>
      </rPr>
      <t xml:space="preserve">                       (0,5-4,0)</t>
    </r>
  </si>
  <si>
    <r>
      <rPr>
        <b/>
        <sz val="10"/>
        <color indexed="63"/>
        <rFont val="Arial"/>
        <family val="2"/>
        <charset val="204"/>
      </rPr>
      <t xml:space="preserve">3,4 </t>
    </r>
    <r>
      <rPr>
        <sz val="10"/>
        <color indexed="63"/>
        <rFont val="Arial"/>
        <family val="2"/>
        <charset val="204"/>
      </rPr>
      <t xml:space="preserve">                (0,9-3,9)</t>
    </r>
  </si>
  <si>
    <r>
      <rPr>
        <b/>
        <sz val="10"/>
        <color indexed="63"/>
        <rFont val="Arial"/>
        <family val="2"/>
        <charset val="204"/>
      </rPr>
      <t xml:space="preserve">4,0      </t>
    </r>
    <r>
      <rPr>
        <sz val="10"/>
        <color indexed="63"/>
        <rFont val="Arial"/>
        <family val="2"/>
        <charset val="204"/>
      </rPr>
      <t xml:space="preserve">             (0,9-5,3)</t>
    </r>
  </si>
  <si>
    <r>
      <rPr>
        <b/>
        <sz val="10"/>
        <color indexed="63"/>
        <rFont val="Arial"/>
        <family val="2"/>
        <charset val="204"/>
      </rPr>
      <t xml:space="preserve">4,0       </t>
    </r>
    <r>
      <rPr>
        <sz val="10"/>
        <color indexed="63"/>
        <rFont val="Arial"/>
        <family val="2"/>
        <charset val="204"/>
      </rPr>
      <t xml:space="preserve">          (0,9-5,0)</t>
    </r>
  </si>
  <si>
    <t>4,47 / A</t>
  </si>
  <si>
    <t>3,70 / A</t>
  </si>
  <si>
    <t>3,83 / A</t>
  </si>
  <si>
    <t>4,04 / A</t>
  </si>
  <si>
    <t>4,38 / A</t>
  </si>
  <si>
    <t>3,42 / A</t>
  </si>
  <si>
    <t>3,68 / A</t>
  </si>
  <si>
    <t>3,23 / A</t>
  </si>
  <si>
    <t>3,61 / A</t>
  </si>
  <si>
    <t>3,36 / A</t>
  </si>
  <si>
    <t>3,35 / A</t>
  </si>
  <si>
    <t>3,02 / B</t>
  </si>
  <si>
    <r>
      <rPr>
        <b/>
        <sz val="10"/>
        <color indexed="63"/>
        <rFont val="Arial"/>
        <family val="2"/>
        <charset val="204"/>
      </rPr>
      <t xml:space="preserve">8,0 
</t>
    </r>
    <r>
      <rPr>
        <sz val="10"/>
        <color indexed="63"/>
        <rFont val="Arial"/>
        <family val="2"/>
        <charset val="204"/>
      </rPr>
      <t>(2,9-9,0)</t>
    </r>
  </si>
  <si>
    <r>
      <rPr>
        <b/>
        <sz val="10"/>
        <color indexed="63"/>
        <rFont val="Arial"/>
        <family val="2"/>
        <charset val="204"/>
      </rPr>
      <t xml:space="preserve">8,8
</t>
    </r>
    <r>
      <rPr>
        <sz val="10"/>
        <color indexed="63"/>
        <rFont val="Arial"/>
        <family val="2"/>
        <charset val="204"/>
      </rPr>
      <t>(2,2-11,0)</t>
    </r>
  </si>
  <si>
    <r>
      <rPr>
        <b/>
        <sz val="10"/>
        <color indexed="63"/>
        <rFont val="Arial"/>
        <family val="2"/>
        <charset val="204"/>
      </rPr>
      <t xml:space="preserve">5,2 </t>
    </r>
    <r>
      <rPr>
        <sz val="10"/>
        <color indexed="63"/>
        <rFont val="Arial"/>
        <family val="2"/>
        <charset val="204"/>
      </rPr>
      <t xml:space="preserve">
(0,9-5,7)</t>
    </r>
  </si>
  <si>
    <r>
      <rPr>
        <b/>
        <sz val="10"/>
        <color indexed="63"/>
        <rFont val="Arial"/>
        <family val="2"/>
        <charset val="204"/>
      </rPr>
      <t>3,2</t>
    </r>
    <r>
      <rPr>
        <sz val="10"/>
        <color indexed="63"/>
        <rFont val="Arial"/>
        <family val="2"/>
        <charset val="204"/>
      </rPr>
      <t xml:space="preserve">
 (0,5-4,5)</t>
    </r>
  </si>
  <si>
    <r>
      <rPr>
        <b/>
        <sz val="10"/>
        <color indexed="63"/>
        <rFont val="Arial"/>
        <family val="2"/>
        <charset val="204"/>
      </rPr>
      <t xml:space="preserve">2,5
</t>
    </r>
    <r>
      <rPr>
        <sz val="10"/>
        <color indexed="63"/>
        <rFont val="Arial"/>
        <family val="2"/>
        <charset val="204"/>
      </rPr>
      <t>(0,5 -3,2)</t>
    </r>
  </si>
  <si>
    <t>2,65 / D</t>
  </si>
  <si>
    <t>3,07 / D</t>
  </si>
  <si>
    <t>2,43 / E</t>
  </si>
  <si>
    <t>3,28 / C</t>
  </si>
  <si>
    <t>2,41 / E</t>
  </si>
  <si>
    <t>3,09 / D</t>
  </si>
  <si>
    <t>2,92 / C</t>
  </si>
  <si>
    <t>3,08 / D</t>
  </si>
  <si>
    <t>2,83 / C</t>
  </si>
  <si>
    <t>2,87 / C</t>
  </si>
  <si>
    <t>3,05 / D</t>
  </si>
  <si>
    <t>3,08 / B</t>
  </si>
  <si>
    <t>3,78 / A</t>
  </si>
  <si>
    <r>
      <rPr>
        <b/>
        <sz val="10"/>
        <color indexed="63"/>
        <rFont val="Arial"/>
        <family val="2"/>
        <charset val="204"/>
      </rPr>
      <t>2,6</t>
    </r>
    <r>
      <rPr>
        <sz val="10"/>
        <color indexed="63"/>
        <rFont val="Arial"/>
        <family val="2"/>
        <charset val="204"/>
      </rPr>
      <t xml:space="preserve">
(0,9-3,8)</t>
    </r>
  </si>
  <si>
    <r>
      <t xml:space="preserve">3,5
</t>
    </r>
    <r>
      <rPr>
        <sz val="10"/>
        <color indexed="63"/>
        <rFont val="Arial"/>
        <family val="2"/>
        <charset val="204"/>
      </rPr>
      <t>(0,9-5,5)</t>
    </r>
  </si>
  <si>
    <r>
      <t xml:space="preserve">3,5
</t>
    </r>
    <r>
      <rPr>
        <sz val="10"/>
        <color indexed="63"/>
        <rFont val="Arial"/>
        <family val="2"/>
        <charset val="204"/>
      </rPr>
      <t>(0,9-4,2)</t>
    </r>
  </si>
  <si>
    <r>
      <t xml:space="preserve">4,5
</t>
    </r>
    <r>
      <rPr>
        <sz val="10"/>
        <color indexed="63"/>
        <rFont val="Arial"/>
        <family val="2"/>
        <charset val="204"/>
      </rPr>
      <t>(0,9-5,7)</t>
    </r>
  </si>
  <si>
    <r>
      <t xml:space="preserve">4,2
</t>
    </r>
    <r>
      <rPr>
        <sz val="10"/>
        <color indexed="63"/>
        <rFont val="Arial"/>
        <family val="2"/>
        <charset val="204"/>
      </rPr>
      <t>((0,9-5,2)</t>
    </r>
  </si>
  <si>
    <r>
      <t xml:space="preserve">5,2
</t>
    </r>
    <r>
      <rPr>
        <sz val="10"/>
        <color indexed="63"/>
        <rFont val="Arial"/>
        <family val="2"/>
        <charset val="204"/>
      </rPr>
      <t>(0,9-6,1)</t>
    </r>
  </si>
  <si>
    <t>4,91 / A</t>
  </si>
  <si>
    <t>4,43 / A</t>
  </si>
  <si>
    <t>3,85 / A</t>
  </si>
  <si>
    <r>
      <t xml:space="preserve">2,6
</t>
    </r>
    <r>
      <rPr>
        <sz val="10"/>
        <color indexed="63"/>
        <rFont val="Arial"/>
        <family val="2"/>
        <charset val="204"/>
      </rPr>
      <t>(0,9-3,5)</t>
    </r>
  </si>
  <si>
    <r>
      <t xml:space="preserve">3,5
</t>
    </r>
    <r>
      <rPr>
        <sz val="10"/>
        <color indexed="63"/>
        <rFont val="Arial"/>
        <family val="2"/>
        <charset val="204"/>
      </rPr>
      <t>(0,9-4,0)</t>
    </r>
  </si>
  <si>
    <r>
      <t xml:space="preserve">4,5
</t>
    </r>
    <r>
      <rPr>
        <sz val="10"/>
        <color indexed="63"/>
        <rFont val="Arial"/>
        <family val="2"/>
        <charset val="204"/>
      </rPr>
      <t>(0,9-6,6)</t>
    </r>
  </si>
  <si>
    <r>
      <t xml:space="preserve">4,2
</t>
    </r>
    <r>
      <rPr>
        <sz val="10"/>
        <color indexed="63"/>
        <rFont val="Arial"/>
        <family val="2"/>
        <charset val="204"/>
      </rPr>
      <t>(0,9-5,0)</t>
    </r>
  </si>
  <si>
    <r>
      <t xml:space="preserve">5,2
</t>
    </r>
    <r>
      <rPr>
        <sz val="10"/>
        <color indexed="63"/>
        <rFont val="Arial"/>
        <family val="2"/>
        <charset val="204"/>
      </rPr>
      <t>(0,9-8,0)</t>
    </r>
  </si>
  <si>
    <t>3,72 / A</t>
  </si>
  <si>
    <t>UTY-VGGXZ1</t>
  </si>
  <si>
    <t>UTY-XWZXZ5</t>
  </si>
  <si>
    <t>UTR-FA16</t>
  </si>
  <si>
    <t>UTR-FA13</t>
  </si>
  <si>
    <t>UTR-FC03-02</t>
  </si>
  <si>
    <t>UTR-FA04-1</t>
  </si>
  <si>
    <t>UTR-FA03-2</t>
  </si>
  <si>
    <t>UTR-FC03-3</t>
  </si>
  <si>
    <t>UTR-FA04-2</t>
  </si>
  <si>
    <t>UTR-FA03-3</t>
  </si>
  <si>
    <t>UTR-FA05-2</t>
  </si>
  <si>
    <t>UTR-FA09</t>
  </si>
  <si>
    <t>UTR-FA05-1</t>
  </si>
  <si>
    <t>Яблочно-катехиновый+ионный деодорирующий фильтры (комплек 1+1 шт.)</t>
  </si>
  <si>
    <t>Яблочно-катехиновый фильтр (комплек из 2 шт.)</t>
  </si>
  <si>
    <t>Ионный деодорирующий фильтр (комплек из 2 шт.)</t>
  </si>
  <si>
    <t>Фотокаталитический деодорирующий фильтр (комплек из 2 шт.)</t>
  </si>
  <si>
    <t>Адаптер для подключения проводного пульта</t>
  </si>
  <si>
    <t>Антибактериальный электростатический фильтр  с экстрактом васаби(комплект из 2 шт.)</t>
  </si>
  <si>
    <t>Фотокаталитический деодорирующий фильтр + антибактериальный электростатический фильтр  с экстрактом васаби (комплек 1 + 1 шт.)</t>
  </si>
  <si>
    <t>3,31 / C</t>
  </si>
  <si>
    <t>2,82 / C</t>
  </si>
  <si>
    <t>3,24 / C</t>
  </si>
  <si>
    <t>2,62 / D</t>
  </si>
  <si>
    <t>2,70 / D</t>
  </si>
  <si>
    <t>2,85 / C</t>
  </si>
  <si>
    <t>3,42 / C</t>
  </si>
  <si>
    <t>3,23 / B</t>
  </si>
  <si>
    <t>2,90 / D</t>
  </si>
  <si>
    <t>3,26 / C</t>
  </si>
  <si>
    <t>2,81 / D</t>
  </si>
  <si>
    <t>3,11 / D</t>
  </si>
  <si>
    <t>2,84 / C</t>
  </si>
  <si>
    <t>2,69 / D</t>
  </si>
  <si>
    <t>3,22 / C</t>
  </si>
  <si>
    <t>3,42 / B</t>
  </si>
  <si>
    <t>2,90 / C</t>
  </si>
  <si>
    <t>2,81 / C</t>
  </si>
  <si>
    <t>3,1 / D</t>
  </si>
  <si>
    <t>3,23 / C</t>
  </si>
  <si>
    <t>3,48 / C</t>
  </si>
  <si>
    <t>3,21 / C</t>
  </si>
  <si>
    <t>3,61 / C</t>
  </si>
  <si>
    <t>24,8</t>
  </si>
  <si>
    <t>28,9</t>
  </si>
  <si>
    <t>3,5
(0,9-4,4)</t>
  </si>
  <si>
    <t>4,1
(0,9-5,7)</t>
  </si>
  <si>
    <t>4,3
(0,9-5,4)</t>
  </si>
  <si>
    <t>5,0
(0,9-6,5)</t>
  </si>
  <si>
    <t>5,2
(0,9-5,9)</t>
  </si>
  <si>
    <t>6,0
(0,9-7,5)</t>
  </si>
  <si>
    <t>7,1
(0,9-8,0)</t>
  </si>
  <si>
    <t>8,0
(0,9-9,1)</t>
  </si>
  <si>
    <t>3,33 / A</t>
  </si>
  <si>
    <t xml:space="preserve">3,69 /A </t>
  </si>
  <si>
    <t>3,71 / A</t>
  </si>
  <si>
    <t>10,0
(2,7-11,2)</t>
  </si>
  <si>
    <t>4,10 / A</t>
  </si>
  <si>
    <t>4,38 /A</t>
  </si>
  <si>
    <t>3,22 / A</t>
  </si>
  <si>
    <t>3,53 /A</t>
  </si>
  <si>
    <t>3,01 / B</t>
  </si>
  <si>
    <t>3,41 / B</t>
  </si>
  <si>
    <t>3,52 / A</t>
  </si>
  <si>
    <t>3,90 / A</t>
  </si>
  <si>
    <t>3,43 / B</t>
  </si>
  <si>
    <t>8,5
(2,8-10)</t>
  </si>
  <si>
    <t>3,73/ A</t>
  </si>
  <si>
    <t>3,69 / A</t>
  </si>
  <si>
    <t>3,71/ A</t>
  </si>
  <si>
    <t>3,90  /A</t>
  </si>
  <si>
    <t>2,91 / C</t>
  </si>
  <si>
    <t>3,81 / A</t>
  </si>
  <si>
    <t>3,66 / A</t>
  </si>
  <si>
    <t>UTY-XSZX</t>
  </si>
  <si>
    <t>3,67 / A</t>
  </si>
  <si>
    <t>4,00 / A</t>
  </si>
  <si>
    <t>4,20 / A</t>
  </si>
  <si>
    <t>3,50 / A</t>
  </si>
  <si>
    <t>3,60 / A</t>
  </si>
  <si>
    <t>Упрощ. ПДУ для отелей (с кнопкой управления режимами)</t>
  </si>
  <si>
    <t>UTZ-KXGC</t>
  </si>
  <si>
    <t>UTZ-KXGA</t>
  </si>
  <si>
    <t>Комплект изоляции для работы в условиях высокой влажности</t>
  </si>
  <si>
    <t>UTY-XWZXZ3</t>
  </si>
  <si>
    <t>UTY-XWZXZ4</t>
  </si>
  <si>
    <t>UTD-GHSA-W</t>
  </si>
  <si>
    <t>UTD-GHSB-W</t>
  </si>
  <si>
    <t>Сетевой конвертор для подключения к сети системы VRF Airstage V II</t>
  </si>
  <si>
    <t>Регулируемые  жалюзи</t>
  </si>
  <si>
    <t>Выносной ресивер</t>
  </si>
  <si>
    <t>UTB-GWC</t>
  </si>
  <si>
    <t>UTY-PEGX</t>
  </si>
  <si>
    <t>UTZ-KXGB</t>
  </si>
  <si>
    <t>UTD-GHSC-W</t>
  </si>
  <si>
    <t>Регулируемые жалюзи</t>
  </si>
  <si>
    <t>Дополнительное програмное обеспечение для системного контроллера</t>
  </si>
  <si>
    <t>Соединительный кабель для подключения внешнего управления и вывода индикации работы наружных блоков</t>
  </si>
  <si>
    <t>Соединительный кабель для подключения внешнего управления к внутренним блокам (без подключения источника питания)</t>
  </si>
  <si>
    <t>Соединительный кабель для подключения внешнего управления к внутренним блокам (с подключением источника питания)</t>
  </si>
  <si>
    <t>Соединительный кабель для вывода внешней индикации работы внутренних блоков</t>
  </si>
  <si>
    <t>Цена комплекта с вашей скидкой, USD</t>
  </si>
  <si>
    <t>Цена  с вашей скидкой поблочно, USD</t>
  </si>
  <si>
    <r>
      <rPr>
        <b/>
        <sz val="10"/>
        <color indexed="63"/>
        <rFont val="Arial"/>
        <family val="2"/>
        <charset val="204"/>
      </rPr>
      <t>2,5</t>
    </r>
    <r>
      <rPr>
        <sz val="10"/>
        <color indexed="63"/>
        <rFont val="Arial"/>
        <family val="2"/>
        <charset val="204"/>
      </rPr>
      <t xml:space="preserve"> 
(0,5-3,2)</t>
    </r>
  </si>
  <si>
    <r>
      <rPr>
        <b/>
        <sz val="10"/>
        <color indexed="63"/>
        <rFont val="Arial"/>
        <family val="2"/>
        <charset val="204"/>
      </rPr>
      <t xml:space="preserve">3,2
</t>
    </r>
    <r>
      <rPr>
        <sz val="10"/>
        <color indexed="63"/>
        <rFont val="Arial"/>
        <family val="2"/>
        <charset val="204"/>
      </rPr>
      <t>(0,5-4,5)</t>
    </r>
  </si>
  <si>
    <r>
      <rPr>
        <b/>
        <sz val="10"/>
        <color indexed="63"/>
        <rFont val="Arial"/>
        <family val="2"/>
        <charset val="204"/>
      </rPr>
      <t xml:space="preserve">4,0  </t>
    </r>
    <r>
      <rPr>
        <sz val="10"/>
        <color indexed="63"/>
        <rFont val="Arial"/>
        <family val="2"/>
        <charset val="204"/>
      </rPr>
      <t xml:space="preserve">                 (0,9-5,6)</t>
    </r>
  </si>
  <si>
    <r>
      <rPr>
        <b/>
        <sz val="10"/>
        <color indexed="63"/>
        <rFont val="Arial"/>
        <family val="2"/>
        <charset val="204"/>
      </rPr>
      <t xml:space="preserve">2,1
</t>
    </r>
    <r>
      <rPr>
        <sz val="10"/>
        <color indexed="63"/>
        <rFont val="Arial"/>
        <family val="2"/>
        <charset val="204"/>
      </rPr>
      <t xml:space="preserve"> (0,5-3,0)</t>
    </r>
  </si>
  <si>
    <r>
      <rPr>
        <b/>
        <sz val="10"/>
        <color indexed="63"/>
        <rFont val="Arial"/>
        <family val="2"/>
        <charset val="204"/>
      </rPr>
      <t xml:space="preserve">2,5
</t>
    </r>
    <r>
      <rPr>
        <sz val="10"/>
        <color indexed="63"/>
        <rFont val="Arial"/>
        <family val="2"/>
        <charset val="204"/>
      </rPr>
      <t>(0,5-3,2)</t>
    </r>
  </si>
  <si>
    <r>
      <rPr>
        <b/>
        <sz val="10"/>
        <color indexed="63"/>
        <rFont val="Arial"/>
        <family val="2"/>
        <charset val="204"/>
      </rPr>
      <t xml:space="preserve">5,2
</t>
    </r>
    <r>
      <rPr>
        <sz val="10"/>
        <color indexed="63"/>
        <rFont val="Arial"/>
        <family val="2"/>
        <charset val="204"/>
      </rPr>
      <t>(0,9-6,0)</t>
    </r>
  </si>
  <si>
    <r>
      <rPr>
        <b/>
        <sz val="10"/>
        <color indexed="63"/>
        <rFont val="Arial"/>
        <family val="2"/>
        <charset val="204"/>
      </rPr>
      <t xml:space="preserve">7,1
</t>
    </r>
    <r>
      <rPr>
        <sz val="10"/>
        <color indexed="63"/>
        <rFont val="Arial"/>
        <family val="2"/>
        <charset val="204"/>
      </rPr>
      <t xml:space="preserve"> (0,9-8,0)</t>
    </r>
  </si>
  <si>
    <r>
      <rPr>
        <b/>
        <sz val="10"/>
        <color indexed="63"/>
        <rFont val="Arial"/>
        <family val="2"/>
        <charset val="204"/>
      </rPr>
      <t xml:space="preserve">3,2
</t>
    </r>
    <r>
      <rPr>
        <sz val="10"/>
        <color indexed="63"/>
        <rFont val="Arial"/>
        <family val="2"/>
        <charset val="204"/>
      </rPr>
      <t>(0,5-4,2)</t>
    </r>
  </si>
  <si>
    <r>
      <rPr>
        <b/>
        <sz val="10"/>
        <color indexed="63"/>
        <rFont val="Arial"/>
        <family val="2"/>
        <charset val="204"/>
      </rPr>
      <t xml:space="preserve">5,0
</t>
    </r>
    <r>
      <rPr>
        <sz val="10"/>
        <color indexed="63"/>
        <rFont val="Arial"/>
        <family val="2"/>
        <charset val="204"/>
      </rPr>
      <t>(0,9-6,4)</t>
    </r>
  </si>
  <si>
    <r>
      <rPr>
        <b/>
        <sz val="10"/>
        <color indexed="63"/>
        <rFont val="Arial"/>
        <family val="2"/>
        <charset val="204"/>
      </rPr>
      <t xml:space="preserve">6,3
</t>
    </r>
    <r>
      <rPr>
        <sz val="10"/>
        <color indexed="63"/>
        <rFont val="Arial"/>
        <family val="2"/>
        <charset val="204"/>
      </rPr>
      <t>(0,9-9,1)</t>
    </r>
  </si>
  <si>
    <r>
      <rPr>
        <b/>
        <sz val="10"/>
        <color indexed="63"/>
        <rFont val="Arial"/>
        <family val="2"/>
        <charset val="204"/>
      </rPr>
      <t xml:space="preserve">8,0
</t>
    </r>
    <r>
      <rPr>
        <sz val="10"/>
        <color indexed="63"/>
        <rFont val="Arial"/>
        <family val="2"/>
        <charset val="204"/>
      </rPr>
      <t>(0,9-10,6)</t>
    </r>
  </si>
  <si>
    <r>
      <rPr>
        <b/>
        <sz val="10"/>
        <color indexed="63"/>
        <rFont val="Arial"/>
        <family val="2"/>
        <charset val="204"/>
      </rPr>
      <t xml:space="preserve">3,2
</t>
    </r>
    <r>
      <rPr>
        <sz val="10"/>
        <color indexed="63"/>
        <rFont val="Arial"/>
        <family val="2"/>
        <charset val="204"/>
      </rPr>
      <t xml:space="preserve"> (0,5-3,9)</t>
    </r>
  </si>
  <si>
    <r>
      <rPr>
        <b/>
        <sz val="10"/>
        <color indexed="63"/>
        <rFont val="Arial"/>
        <family val="2"/>
        <charset val="204"/>
      </rPr>
      <t xml:space="preserve">4,0
</t>
    </r>
    <r>
      <rPr>
        <sz val="10"/>
        <color indexed="63"/>
        <rFont val="Arial"/>
        <family val="2"/>
        <charset val="204"/>
      </rPr>
      <t>(0,9-5,6)</t>
    </r>
  </si>
  <si>
    <r>
      <rPr>
        <b/>
        <sz val="10"/>
        <color indexed="63"/>
        <rFont val="Arial"/>
        <family val="2"/>
        <charset val="204"/>
      </rPr>
      <t xml:space="preserve">2,5
</t>
    </r>
    <r>
      <rPr>
        <sz val="10"/>
        <color indexed="63"/>
        <rFont val="Arial"/>
        <family val="2"/>
        <charset val="204"/>
      </rPr>
      <t xml:space="preserve"> (0,5-3,0)</t>
    </r>
  </si>
  <si>
    <r>
      <rPr>
        <b/>
        <sz val="10"/>
        <color indexed="63"/>
        <rFont val="Arial"/>
        <family val="2"/>
        <charset val="204"/>
      </rPr>
      <t xml:space="preserve">3,4
</t>
    </r>
    <r>
      <rPr>
        <sz val="10"/>
        <color indexed="63"/>
        <rFont val="Arial"/>
        <family val="2"/>
        <charset val="204"/>
      </rPr>
      <t xml:space="preserve"> (0,9-3,8)</t>
    </r>
  </si>
  <si>
    <r>
      <rPr>
        <b/>
        <sz val="10"/>
        <color indexed="63"/>
        <rFont val="Arial"/>
        <family val="2"/>
        <charset val="204"/>
      </rPr>
      <t>2,5</t>
    </r>
    <r>
      <rPr>
        <sz val="10"/>
        <color indexed="63"/>
        <rFont val="Arial"/>
        <family val="2"/>
        <charset val="204"/>
      </rPr>
      <t xml:space="preserve"> 
(0,5-3,0)</t>
    </r>
  </si>
  <si>
    <r>
      <rPr>
        <b/>
        <sz val="10"/>
        <color indexed="63"/>
        <rFont val="Arial"/>
        <family val="2"/>
        <charset val="204"/>
      </rPr>
      <t xml:space="preserve">3,4 
</t>
    </r>
    <r>
      <rPr>
        <sz val="10"/>
        <color indexed="63"/>
        <rFont val="Arial"/>
        <family val="2"/>
        <charset val="204"/>
      </rPr>
      <t>(0,9-3,6)</t>
    </r>
  </si>
  <si>
    <r>
      <rPr>
        <b/>
        <sz val="10"/>
        <color indexed="63"/>
        <rFont val="Arial"/>
        <family val="2"/>
        <charset val="204"/>
      </rPr>
      <t>3,2</t>
    </r>
    <r>
      <rPr>
        <sz val="10"/>
        <color indexed="63"/>
        <rFont val="Arial"/>
        <family val="2"/>
        <charset val="204"/>
      </rPr>
      <t xml:space="preserve"> 
(0,5-3,8)</t>
    </r>
  </si>
  <si>
    <r>
      <rPr>
        <b/>
        <sz val="10"/>
        <color indexed="63"/>
        <rFont val="Arial"/>
        <family val="2"/>
        <charset val="204"/>
      </rPr>
      <t xml:space="preserve">4,0
</t>
    </r>
    <r>
      <rPr>
        <sz val="10"/>
        <color indexed="63"/>
        <rFont val="Arial"/>
        <family val="2"/>
        <charset val="204"/>
      </rPr>
      <t>(0,9-4,6)</t>
    </r>
  </si>
  <si>
    <r>
      <rPr>
        <b/>
        <sz val="10"/>
        <color indexed="63"/>
        <rFont val="Arial"/>
        <family val="2"/>
        <charset val="204"/>
      </rPr>
      <t xml:space="preserve">6,25 
</t>
    </r>
    <r>
      <rPr>
        <sz val="10"/>
        <color indexed="63"/>
        <rFont val="Arial"/>
        <family val="2"/>
        <charset val="204"/>
      </rPr>
      <t>(0,9-9,1)</t>
    </r>
  </si>
  <si>
    <r>
      <rPr>
        <b/>
        <sz val="10"/>
        <color indexed="63"/>
        <rFont val="Arial"/>
        <family val="2"/>
        <charset val="204"/>
      </rPr>
      <t xml:space="preserve">3,4 </t>
    </r>
    <r>
      <rPr>
        <sz val="10"/>
        <color indexed="63"/>
        <rFont val="Arial"/>
        <family val="2"/>
        <charset val="204"/>
      </rPr>
      <t xml:space="preserve"> 
(0,9-3,9)</t>
    </r>
  </si>
  <si>
    <r>
      <rPr>
        <b/>
        <sz val="10"/>
        <color indexed="63"/>
        <rFont val="Arial"/>
        <family val="2"/>
        <charset val="204"/>
      </rPr>
      <t xml:space="preserve">4,0 
</t>
    </r>
    <r>
      <rPr>
        <sz val="10"/>
        <color indexed="63"/>
        <rFont val="Arial"/>
        <family val="2"/>
        <charset val="204"/>
      </rPr>
      <t>(0,9-5,6)</t>
    </r>
  </si>
  <si>
    <r>
      <t xml:space="preserve">AUG30U </t>
    </r>
    <r>
      <rPr>
        <b/>
        <sz val="8"/>
        <rFont val="Arial Cyr"/>
        <charset val="204"/>
      </rPr>
      <t/>
    </r>
  </si>
  <si>
    <r>
      <t>AUG36U (3 ф.)</t>
    </r>
    <r>
      <rPr>
        <b/>
        <sz val="8"/>
        <rFont val="Arial Cyr"/>
        <charset val="204"/>
      </rPr>
      <t/>
    </r>
  </si>
  <si>
    <t>Компактные размеры, тихая работа, в комплекте идет ИК-пульт</t>
  </si>
  <si>
    <t>Компактные размеры, тихая работа, в комплекте идет проводной пульт и декоративная панель</t>
  </si>
  <si>
    <r>
      <t xml:space="preserve">AUG25U
</t>
    </r>
    <r>
      <rPr>
        <b/>
        <sz val="8"/>
        <rFont val="Arial Cyr"/>
        <charset val="204"/>
      </rPr>
      <t/>
    </r>
  </si>
  <si>
    <r>
      <t xml:space="preserve">AUG45U (3 ф.) </t>
    </r>
    <r>
      <rPr>
        <b/>
        <sz val="8"/>
        <rFont val="Arial Cyr"/>
        <charset val="204"/>
      </rPr>
      <t/>
    </r>
  </si>
  <si>
    <r>
      <t>AUG54U (3 ф.)</t>
    </r>
    <r>
      <rPr>
        <b/>
        <sz val="8"/>
        <rFont val="Arial Cyr"/>
        <charset val="204"/>
      </rPr>
      <t/>
    </r>
  </si>
  <si>
    <r>
      <t xml:space="preserve">AUG12U </t>
    </r>
    <r>
      <rPr>
        <b/>
        <sz val="8"/>
        <rFont val="Arial Cyr"/>
        <charset val="204"/>
      </rPr>
      <t/>
    </r>
  </si>
  <si>
    <t>AUG14U</t>
  </si>
  <si>
    <r>
      <t>AUG18U</t>
    </r>
    <r>
      <rPr>
        <b/>
        <sz val="8"/>
        <rFont val="Arial Cyr"/>
        <charset val="204"/>
      </rPr>
      <t/>
    </r>
  </si>
  <si>
    <t>Сплит-системы напольно-подпотолочного типа  (R410a, тепло/холод, on/off)</t>
  </si>
  <si>
    <t>Сплит-системы кассетного типа  (R410a, тепло/холод, on/off)</t>
  </si>
  <si>
    <t>Сплит-системы кассетного типа компактные  (R410a, тепло/холод, on/off)</t>
  </si>
  <si>
    <t>Cплит-системы настенного типа (R410a, тепло/холод, on/off)</t>
  </si>
  <si>
    <t>ABG18U</t>
  </si>
  <si>
    <t>ABG24U</t>
  </si>
  <si>
    <r>
      <t xml:space="preserve">ABG30U </t>
    </r>
    <r>
      <rPr>
        <b/>
        <sz val="8"/>
        <rFont val="Arial Cyr"/>
        <charset val="204"/>
      </rPr>
      <t/>
    </r>
  </si>
  <si>
    <t>Сплит-системы подпотолочного типа  (R410a, тепло/холод, on/off)</t>
  </si>
  <si>
    <t>Сплит-системы канального типа  (R410a / R407C , тепло/холод, on/off)</t>
  </si>
  <si>
    <t>Компактные размеры, тихая работа, в комплекте идет проводной пульт</t>
  </si>
  <si>
    <r>
      <t>ARG7U</t>
    </r>
    <r>
      <rPr>
        <b/>
        <sz val="8"/>
        <rFont val="Arial Cyr"/>
        <charset val="204"/>
      </rPr>
      <t/>
    </r>
  </si>
  <si>
    <r>
      <t>ARG9U</t>
    </r>
    <r>
      <rPr>
        <b/>
        <sz val="8"/>
        <rFont val="Arial Cyr"/>
        <charset val="204"/>
      </rPr>
      <t/>
    </r>
  </si>
  <si>
    <r>
      <t>ARG12U</t>
    </r>
    <r>
      <rPr>
        <b/>
        <sz val="8"/>
        <rFont val="Arial Cyr"/>
        <charset val="204"/>
      </rPr>
      <t/>
    </r>
  </si>
  <si>
    <t>ARG14U</t>
  </si>
  <si>
    <r>
      <t>ARG18U</t>
    </r>
    <r>
      <rPr>
        <b/>
        <sz val="8"/>
        <rFont val="Arial Cyr"/>
        <charset val="204"/>
      </rPr>
      <t/>
    </r>
  </si>
  <si>
    <r>
      <t>ARG25U</t>
    </r>
    <r>
      <rPr>
        <b/>
        <sz val="8"/>
        <rFont val="Arial Cyr"/>
        <charset val="204"/>
      </rPr>
      <t/>
    </r>
  </si>
  <si>
    <t>ARG30U</t>
  </si>
  <si>
    <r>
      <t xml:space="preserve">ARG45U (3 ф.)  </t>
    </r>
    <r>
      <rPr>
        <b/>
        <sz val="8"/>
        <rFont val="Arial Cyr"/>
        <charset val="204"/>
      </rPr>
      <t/>
    </r>
  </si>
  <si>
    <t>ABG36U (3 ф.)</t>
  </si>
  <si>
    <t>ABG45U (3 ф.)</t>
  </si>
  <si>
    <t>ABG54U (3 ф.)</t>
  </si>
  <si>
    <r>
      <t xml:space="preserve">Обращаем Ваше внимание, что канальные блоки ARG7-18U имеют возможность </t>
    </r>
    <r>
      <rPr>
        <b/>
        <u/>
        <sz val="10"/>
        <color indexed="10"/>
        <rFont val="Arial"/>
        <family val="2"/>
        <charset val="204"/>
      </rPr>
      <t>вертикальной установки.</t>
    </r>
  </si>
  <si>
    <t>Сплит-системы коммерческого назначения</t>
  </si>
  <si>
    <t xml:space="preserve">AUHF24L </t>
  </si>
  <si>
    <r>
      <t>AUHA45L</t>
    </r>
    <r>
      <rPr>
        <b/>
        <sz val="7.5"/>
        <rFont val="Arial Cyr"/>
        <charset val="204"/>
      </rPr>
      <t/>
    </r>
  </si>
  <si>
    <r>
      <t>AUHG12L</t>
    </r>
    <r>
      <rPr>
        <b/>
        <sz val="8"/>
        <rFont val="Arial Cyr"/>
        <charset val="204"/>
      </rPr>
      <t/>
    </r>
  </si>
  <si>
    <r>
      <t>AUHG14L</t>
    </r>
    <r>
      <rPr>
        <b/>
        <sz val="8"/>
        <rFont val="Arial Cyr"/>
        <charset val="204"/>
      </rPr>
      <t/>
    </r>
  </si>
  <si>
    <r>
      <t>AUHG18L</t>
    </r>
    <r>
      <rPr>
        <b/>
        <sz val="8"/>
        <rFont val="Arial Cyr"/>
        <charset val="204"/>
      </rPr>
      <t/>
    </r>
  </si>
  <si>
    <t xml:space="preserve">UTB-GUD - проводной пульт 
UTR-YDZB - заглушка возд. выпуск отверстия
UTY-VGGX - сетевой конвертор для подключения к сети системы VRF V II
UTR-YRDA - сетевой конвертор для подключения к сети системы VRF S и V 
UTD-RS100 - выносной датчик температуры
</t>
  </si>
  <si>
    <t>AUHA36L</t>
  </si>
  <si>
    <r>
      <rPr>
        <b/>
        <sz val="10"/>
        <rFont val="Arial"/>
        <family val="2"/>
        <charset val="204"/>
      </rPr>
      <t>3,5</t>
    </r>
    <r>
      <rPr>
        <sz val="10"/>
        <rFont val="Arial"/>
        <family val="2"/>
        <charset val="204"/>
      </rPr>
      <t xml:space="preserve">
(0,9-4,4)</t>
    </r>
  </si>
  <si>
    <r>
      <rPr>
        <b/>
        <sz val="10"/>
        <rFont val="Arial"/>
        <family val="2"/>
        <charset val="204"/>
      </rPr>
      <t>4,1</t>
    </r>
    <r>
      <rPr>
        <sz val="10"/>
        <rFont val="Arial"/>
        <family val="2"/>
        <charset val="204"/>
      </rPr>
      <t xml:space="preserve">
(0,9-5,7)</t>
    </r>
  </si>
  <si>
    <r>
      <rPr>
        <b/>
        <sz val="10"/>
        <rFont val="Arial"/>
        <family val="2"/>
        <charset val="204"/>
      </rPr>
      <t>4,3</t>
    </r>
    <r>
      <rPr>
        <sz val="10"/>
        <rFont val="Arial"/>
        <family val="2"/>
        <charset val="204"/>
      </rPr>
      <t xml:space="preserve">
(0,9-5,4)</t>
    </r>
  </si>
  <si>
    <r>
      <rPr>
        <b/>
        <sz val="10"/>
        <rFont val="Arial"/>
        <family val="2"/>
        <charset val="204"/>
      </rPr>
      <t>5,0</t>
    </r>
    <r>
      <rPr>
        <sz val="10"/>
        <rFont val="Arial"/>
        <family val="2"/>
        <charset val="204"/>
      </rPr>
      <t xml:space="preserve">
(0,9-6,5)</t>
    </r>
  </si>
  <si>
    <r>
      <rPr>
        <b/>
        <sz val="10"/>
        <rFont val="Arial"/>
        <family val="2"/>
        <charset val="204"/>
      </rPr>
      <t>5,2</t>
    </r>
    <r>
      <rPr>
        <sz val="10"/>
        <rFont val="Arial"/>
        <family val="2"/>
        <charset val="204"/>
      </rPr>
      <t xml:space="preserve">
(0,9-5,9)</t>
    </r>
  </si>
  <si>
    <r>
      <rPr>
        <b/>
        <sz val="10"/>
        <rFont val="Arial"/>
        <family val="2"/>
        <charset val="204"/>
      </rPr>
      <t>6,0</t>
    </r>
    <r>
      <rPr>
        <sz val="10"/>
        <rFont val="Arial"/>
        <family val="2"/>
        <charset val="204"/>
      </rPr>
      <t xml:space="preserve">
(0,9-7,5)</t>
    </r>
  </si>
  <si>
    <r>
      <rPr>
        <b/>
        <sz val="10"/>
        <rFont val="Arial"/>
        <family val="2"/>
        <charset val="204"/>
      </rPr>
      <t>7,1</t>
    </r>
    <r>
      <rPr>
        <sz val="10"/>
        <rFont val="Arial"/>
        <family val="2"/>
        <charset val="204"/>
      </rPr>
      <t xml:space="preserve">
(0,9-8,0)</t>
    </r>
  </si>
  <si>
    <r>
      <rPr>
        <b/>
        <sz val="10"/>
        <rFont val="Arial"/>
        <family val="2"/>
        <charset val="204"/>
      </rPr>
      <t>8,0</t>
    </r>
    <r>
      <rPr>
        <sz val="10"/>
        <rFont val="Arial"/>
        <family val="2"/>
        <charset val="204"/>
      </rPr>
      <t xml:space="preserve">
(0,9-9,1)</t>
    </r>
  </si>
  <si>
    <r>
      <rPr>
        <b/>
        <sz val="10"/>
        <rFont val="Arial"/>
        <family val="2"/>
        <charset val="204"/>
      </rPr>
      <t>8,5</t>
    </r>
    <r>
      <rPr>
        <sz val="10"/>
        <rFont val="Arial"/>
        <family val="2"/>
        <charset val="204"/>
      </rPr>
      <t xml:space="preserve">
(2,8-10,0)</t>
    </r>
  </si>
  <si>
    <r>
      <rPr>
        <b/>
        <sz val="10"/>
        <rFont val="Arial"/>
        <family val="2"/>
        <charset val="204"/>
      </rPr>
      <t>10,0</t>
    </r>
    <r>
      <rPr>
        <sz val="10"/>
        <rFont val="Arial"/>
        <family val="2"/>
        <charset val="204"/>
      </rPr>
      <t xml:space="preserve">
(2,7-11,2)</t>
    </r>
  </si>
  <si>
    <r>
      <rPr>
        <b/>
        <sz val="10"/>
        <rFont val="Arial"/>
        <family val="2"/>
        <charset val="204"/>
      </rPr>
      <t>10,0</t>
    </r>
    <r>
      <rPr>
        <sz val="10"/>
        <rFont val="Arial"/>
        <family val="2"/>
        <charset val="204"/>
      </rPr>
      <t xml:space="preserve">
(2,8-11,2)</t>
    </r>
  </si>
  <si>
    <r>
      <rPr>
        <b/>
        <sz val="10"/>
        <rFont val="Arial"/>
        <family val="2"/>
        <charset val="204"/>
      </rPr>
      <t>11,2</t>
    </r>
    <r>
      <rPr>
        <sz val="10"/>
        <rFont val="Arial"/>
        <family val="2"/>
        <charset val="204"/>
      </rPr>
      <t xml:space="preserve">
(2,7-12,7)</t>
    </r>
  </si>
  <si>
    <r>
      <rPr>
        <b/>
        <sz val="10"/>
        <rFont val="Arial"/>
        <family val="2"/>
        <charset val="204"/>
      </rPr>
      <t>10,0</t>
    </r>
    <r>
      <rPr>
        <sz val="10"/>
        <rFont val="Arial"/>
        <family val="2"/>
        <charset val="204"/>
      </rPr>
      <t xml:space="preserve">
(4,7-11,4)</t>
    </r>
  </si>
  <si>
    <r>
      <rPr>
        <b/>
        <sz val="10"/>
        <rFont val="Arial"/>
        <family val="2"/>
        <charset val="204"/>
      </rPr>
      <t>11,2</t>
    </r>
    <r>
      <rPr>
        <sz val="10"/>
        <rFont val="Arial"/>
        <family val="2"/>
        <charset val="204"/>
      </rPr>
      <t xml:space="preserve">
(5,0-14,0)</t>
    </r>
  </si>
  <si>
    <r>
      <rPr>
        <b/>
        <sz val="10"/>
        <rFont val="Arial"/>
        <family val="2"/>
        <charset val="204"/>
      </rPr>
      <t>12,5</t>
    </r>
    <r>
      <rPr>
        <sz val="10"/>
        <rFont val="Arial"/>
        <family val="2"/>
        <charset val="204"/>
      </rPr>
      <t xml:space="preserve">
(4,0-14,0)</t>
    </r>
  </si>
  <si>
    <r>
      <rPr>
        <b/>
        <sz val="10"/>
        <rFont val="Arial"/>
        <family val="2"/>
        <charset val="204"/>
      </rPr>
      <t>14,0</t>
    </r>
    <r>
      <rPr>
        <sz val="10"/>
        <rFont val="Arial"/>
        <family val="2"/>
        <charset val="204"/>
      </rPr>
      <t xml:space="preserve">
(4,2-16,2)</t>
    </r>
  </si>
  <si>
    <r>
      <rPr>
        <b/>
        <sz val="10"/>
        <rFont val="Arial"/>
        <family val="2"/>
        <charset val="204"/>
      </rPr>
      <t>12,5</t>
    </r>
    <r>
      <rPr>
        <sz val="10"/>
        <rFont val="Arial"/>
        <family val="2"/>
        <charset val="204"/>
      </rPr>
      <t xml:space="preserve">
(5,0-14,0)</t>
    </r>
  </si>
  <si>
    <r>
      <rPr>
        <b/>
        <sz val="10"/>
        <rFont val="Arial"/>
        <family val="2"/>
        <charset val="204"/>
      </rPr>
      <t>14,0</t>
    </r>
    <r>
      <rPr>
        <sz val="10"/>
        <rFont val="Arial"/>
        <family val="2"/>
        <charset val="204"/>
      </rPr>
      <t xml:space="preserve">
(5,4-16,2)</t>
    </r>
  </si>
  <si>
    <r>
      <rPr>
        <b/>
        <sz val="10"/>
        <rFont val="Arial"/>
        <family val="2"/>
        <charset val="204"/>
      </rPr>
      <t>13,3</t>
    </r>
    <r>
      <rPr>
        <sz val="10"/>
        <rFont val="Arial"/>
        <family val="2"/>
        <charset val="204"/>
      </rPr>
      <t xml:space="preserve">
(4,5-14,5)</t>
    </r>
  </si>
  <si>
    <r>
      <rPr>
        <b/>
        <sz val="10"/>
        <rFont val="Arial"/>
        <family val="2"/>
        <charset val="204"/>
      </rPr>
      <t>16,0</t>
    </r>
    <r>
      <rPr>
        <sz val="10"/>
        <rFont val="Arial"/>
        <family val="2"/>
        <charset val="204"/>
      </rPr>
      <t xml:space="preserve">
(4,7-16,5)</t>
    </r>
  </si>
  <si>
    <r>
      <rPr>
        <b/>
        <sz val="10"/>
        <rFont val="Arial"/>
        <family val="2"/>
        <charset val="204"/>
      </rPr>
      <t>14,0</t>
    </r>
    <r>
      <rPr>
        <sz val="10"/>
        <rFont val="Arial"/>
        <family val="2"/>
        <charset val="204"/>
      </rPr>
      <t xml:space="preserve">
(5,4-16,0)</t>
    </r>
  </si>
  <si>
    <r>
      <rPr>
        <b/>
        <sz val="10"/>
        <rFont val="Arial"/>
        <family val="2"/>
        <charset val="204"/>
      </rPr>
      <t>16,0</t>
    </r>
    <r>
      <rPr>
        <sz val="10"/>
        <rFont val="Arial"/>
        <family val="2"/>
        <charset val="204"/>
      </rPr>
      <t xml:space="preserve">
(5,8-18)</t>
    </r>
  </si>
  <si>
    <t>AUHA54L</t>
  </si>
  <si>
    <t>Инверторные сплит-системы напольно-подпотолочного и подпотолочного типа  (R410a, тепло/холод)</t>
  </si>
  <si>
    <t>Инверторные сплит-системы кассетного типа  (R410a, тепло/холод)</t>
  </si>
  <si>
    <t>Инверторные сплит-системы кассетного типа компактные  (R410a, тепло/холод)</t>
  </si>
  <si>
    <t xml:space="preserve">ABHA36L </t>
  </si>
  <si>
    <t>ABHA45L</t>
  </si>
  <si>
    <r>
      <t>ABHF24L</t>
    </r>
    <r>
      <rPr>
        <b/>
        <sz val="8"/>
        <rFont val="Arial Cyr"/>
        <charset val="204"/>
      </rPr>
      <t/>
    </r>
  </si>
  <si>
    <t>ABHG18L</t>
  </si>
  <si>
    <t>AOHA45LВTL (1 ф.)</t>
  </si>
  <si>
    <t>AOHA36LFTL (1 ф.)</t>
  </si>
  <si>
    <r>
      <rPr>
        <b/>
        <sz val="10"/>
        <rFont val="Arial"/>
        <family val="2"/>
        <charset val="204"/>
      </rPr>
      <t>9,4</t>
    </r>
    <r>
      <rPr>
        <sz val="10"/>
        <rFont val="Arial"/>
        <family val="2"/>
        <charset val="204"/>
      </rPr>
      <t xml:space="preserve">
(2,8-11,2)</t>
    </r>
  </si>
  <si>
    <r>
      <rPr>
        <b/>
        <sz val="10"/>
        <rFont val="Arial"/>
        <family val="2"/>
        <charset val="204"/>
      </rPr>
      <t>12,0</t>
    </r>
    <r>
      <rPr>
        <sz val="10"/>
        <rFont val="Arial"/>
        <family val="2"/>
        <charset val="204"/>
      </rPr>
      <t xml:space="preserve">
(4,0-13,3)</t>
    </r>
  </si>
  <si>
    <r>
      <rPr>
        <b/>
        <sz val="10"/>
        <rFont val="Arial"/>
        <family val="2"/>
        <charset val="204"/>
      </rPr>
      <t>13,3</t>
    </r>
    <r>
      <rPr>
        <sz val="10"/>
        <rFont val="Arial"/>
        <family val="2"/>
        <charset val="204"/>
      </rPr>
      <t xml:space="preserve">
(4,2-15,5)</t>
    </r>
  </si>
  <si>
    <r>
      <rPr>
        <b/>
        <sz val="10"/>
        <rFont val="Arial"/>
        <family val="2"/>
        <charset val="204"/>
      </rPr>
      <t>16,0</t>
    </r>
    <r>
      <rPr>
        <sz val="10"/>
        <rFont val="Arial"/>
        <family val="2"/>
        <charset val="204"/>
      </rPr>
      <t xml:space="preserve">
(5,8-18,0)</t>
    </r>
  </si>
  <si>
    <t>Внутренний блок комплектуется ИК-пультом и воздушными фильтрами</t>
  </si>
  <si>
    <t>Инверторные сплит-системы канального типа  (R410a, тепло/холод)</t>
  </si>
  <si>
    <t>Внутренний блок комплектуется проводным пультом</t>
  </si>
  <si>
    <t>ARHG12L</t>
  </si>
  <si>
    <t>ARHG14L</t>
  </si>
  <si>
    <t>ARHG18L</t>
  </si>
  <si>
    <t>ARHF24L</t>
  </si>
  <si>
    <t>ARHA36L</t>
  </si>
  <si>
    <r>
      <t>ARHA45L</t>
    </r>
    <r>
      <rPr>
        <b/>
        <sz val="8"/>
        <rFont val="Arial Cyr"/>
        <charset val="204"/>
      </rPr>
      <t/>
    </r>
  </si>
  <si>
    <r>
      <t>ARHC45L</t>
    </r>
    <r>
      <rPr>
        <b/>
        <sz val="8"/>
        <rFont val="Arial Cyr"/>
        <charset val="204"/>
      </rPr>
      <t/>
    </r>
  </si>
  <si>
    <r>
      <t>ARHC54L</t>
    </r>
    <r>
      <rPr>
        <b/>
        <sz val="8"/>
        <rFont val="Arial Cyr"/>
        <charset val="204"/>
      </rPr>
      <t/>
    </r>
  </si>
  <si>
    <t>AOHA45LСTL (1 ф.)</t>
  </si>
  <si>
    <t xml:space="preserve">AOHA54LCTL (1 ф.) </t>
  </si>
  <si>
    <t>Внутренний блок комплектуется ИК-пультом, дренажным насосом и воздушным фильтром</t>
  </si>
  <si>
    <t>Внутренний блок комплектуется проводным пультом, дренажным насосом и воздушными фильтром</t>
  </si>
  <si>
    <r>
      <rPr>
        <b/>
        <sz val="10"/>
        <rFont val="Arial"/>
        <family val="2"/>
        <charset val="204"/>
      </rPr>
      <t>12,5</t>
    </r>
    <r>
      <rPr>
        <sz val="10"/>
        <rFont val="Arial"/>
        <family val="2"/>
        <charset val="204"/>
      </rPr>
      <t xml:space="preserve">
(4,5-14,0)</t>
    </r>
  </si>
  <si>
    <r>
      <rPr>
        <b/>
        <sz val="10"/>
        <rFont val="Arial"/>
        <family val="2"/>
        <charset val="204"/>
      </rPr>
      <t>14,0</t>
    </r>
    <r>
      <rPr>
        <sz val="10"/>
        <rFont val="Arial"/>
        <family val="2"/>
        <charset val="204"/>
      </rPr>
      <t xml:space="preserve">
(5,0-16,2)</t>
    </r>
  </si>
  <si>
    <r>
      <rPr>
        <b/>
        <sz val="10"/>
        <rFont val="Arial"/>
        <family val="2"/>
        <charset val="204"/>
      </rPr>
      <t>13,4</t>
    </r>
    <r>
      <rPr>
        <sz val="10"/>
        <rFont val="Arial"/>
        <family val="2"/>
        <charset val="204"/>
      </rPr>
      <t xml:space="preserve">
(5,0-14,5)</t>
    </r>
  </si>
  <si>
    <r>
      <rPr>
        <b/>
        <sz val="10"/>
        <rFont val="Arial"/>
        <family val="2"/>
        <charset val="204"/>
      </rPr>
      <t>16,0</t>
    </r>
    <r>
      <rPr>
        <sz val="10"/>
        <rFont val="Arial"/>
        <family val="2"/>
        <charset val="204"/>
      </rPr>
      <t xml:space="preserve">
(5,5-18,0)</t>
    </r>
  </si>
  <si>
    <t>AUHF18L</t>
  </si>
  <si>
    <t>AUHF22L</t>
  </si>
  <si>
    <t>AUHF24L</t>
  </si>
  <si>
    <t>Состав 
комплекта</t>
  </si>
  <si>
    <t xml:space="preserve">Инверторная  мультисплит-система коммерческого назначения Big Multi  </t>
  </si>
  <si>
    <t>Наружные блоки  (R410a, тепло/холод)</t>
  </si>
  <si>
    <t>AOHD45LATT (3ф.)</t>
  </si>
  <si>
    <t>AOHD54LATT (3ф.)</t>
  </si>
  <si>
    <t>Розничная цена поблочно, USD</t>
  </si>
  <si>
    <t>Розничная цена комплекта, USD</t>
  </si>
  <si>
    <t>Разветвитель при подключении 2х блоков для AOHD36L</t>
  </si>
  <si>
    <t>Разветвитель при подключении 3х блоков для AOHD54L</t>
  </si>
  <si>
    <t>Наружные блоки с возможностью подключения нескольких внутренних блоков по схеме Twin/Triple. Использование нескольких внутренних блоков вместо одного внутреннего блока большой производительности позволяет обеспечить равномерное распределение температуры по всему объёму помещения.</t>
  </si>
  <si>
    <t>Внутренний блок комплектуется проводным пультом и воздушным фильтром</t>
  </si>
  <si>
    <t>Внутренний блок комплектуется ИК-пультом и воздушным фильтром</t>
  </si>
  <si>
    <t>AOHA14LAC2</t>
  </si>
  <si>
    <t>AOHA18LAC2</t>
  </si>
  <si>
    <t>AOH18LMAK2</t>
  </si>
  <si>
    <t>AOHA18LAT3</t>
  </si>
  <si>
    <t>AOH24LMAM2</t>
  </si>
  <si>
    <t>AOHA24LAT3</t>
  </si>
  <si>
    <t>8.0</t>
  </si>
  <si>
    <t>AOH30LMAW4</t>
  </si>
  <si>
    <t>ASHA07LBCM</t>
  </si>
  <si>
    <t>ASHA09LBCM</t>
  </si>
  <si>
    <t>ASHA12LBCM</t>
  </si>
  <si>
    <t>ASHA14LBCM</t>
  </si>
  <si>
    <t>ABHF24LВT</t>
  </si>
  <si>
    <t>AUH14L</t>
  </si>
  <si>
    <t>AUH14LBAB</t>
  </si>
  <si>
    <t>AUH18LBAB</t>
  </si>
  <si>
    <t>Проводной пульт для кассетных, напольных, напольно-потолочных и настенных блоков (серия В: ASHA-LBCM)</t>
  </si>
  <si>
    <t>Инфракрасный пульт управления + приемник сигнала для канальных блоков</t>
  </si>
  <si>
    <t>Адаптер для подключения проводного пульта или внешнего управления (только для ASHA-LBCM)</t>
  </si>
  <si>
    <t xml:space="preserve">Дренажный насос для ARHF22-24LBTU </t>
  </si>
  <si>
    <t>Фильтр с длительным сроком службы для ARHF22-24LBTU</t>
  </si>
  <si>
    <t>Круглый фланец для ARHF22-24LBTU</t>
  </si>
  <si>
    <t>Прямоугольный фланец для ARHF22-24LBTU</t>
  </si>
  <si>
    <t>UTR-RTLA</t>
  </si>
  <si>
    <t xml:space="preserve">Выносной  ресивер для AOH30LMAW4 (используется при подключении 2-х внутренних блоков)    </t>
  </si>
  <si>
    <t xml:space="preserve">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</si>
  <si>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Внутренний блок комплектуется ИК-пультом и воздушными фильтрами (ионный деодорирующий и яблочно-катехиновый фильтр)</t>
  </si>
  <si>
    <t>Внутренние блоки настенного типа серии Standard</t>
  </si>
  <si>
    <t>Внутренние блоки настенного типа серии Winner White</t>
  </si>
  <si>
    <t>Внутренние блоки напольного типа (R410a, тепло/холод)</t>
  </si>
  <si>
    <t>Внутренние блоки кассетного типа компактные  (R410a, тепло/холод)</t>
  </si>
  <si>
    <t>Внутренние блоки канального типа  (R410a, тепло/холод)</t>
  </si>
  <si>
    <t>Внутренний блок комплектуется проводным пультом, дренажным насосом и воздушным фильтром</t>
  </si>
  <si>
    <t>Внутренние блоки напольно-подпотолочного типа  (R410a, тепло/холод)</t>
  </si>
  <si>
    <r>
      <t xml:space="preserve">4,0
</t>
    </r>
    <r>
      <rPr>
        <sz val="10"/>
        <color indexed="63"/>
        <rFont val="Arial"/>
        <family val="2"/>
        <charset val="204"/>
      </rPr>
      <t>(1,4-4,4)</t>
    </r>
  </si>
  <si>
    <r>
      <t xml:space="preserve">4,4
</t>
    </r>
    <r>
      <rPr>
        <sz val="10"/>
        <color indexed="63"/>
        <rFont val="Arial"/>
        <family val="2"/>
        <charset val="204"/>
      </rPr>
      <t>(1,1-5,4)</t>
    </r>
  </si>
  <si>
    <r>
      <t xml:space="preserve">5,0
</t>
    </r>
    <r>
      <rPr>
        <sz val="10"/>
        <color indexed="63"/>
        <rFont val="Arial"/>
        <family val="2"/>
        <charset val="204"/>
      </rPr>
      <t>(1,7-5,6)</t>
    </r>
  </si>
  <si>
    <r>
      <t xml:space="preserve">5,6
</t>
    </r>
    <r>
      <rPr>
        <sz val="10"/>
        <color indexed="63"/>
        <rFont val="Arial"/>
        <family val="2"/>
        <charset val="204"/>
      </rPr>
      <t>(1,8-6,1)</t>
    </r>
  </si>
  <si>
    <r>
      <t xml:space="preserve">5,4
</t>
    </r>
    <r>
      <rPr>
        <sz val="10"/>
        <color indexed="63"/>
        <rFont val="Arial"/>
        <family val="2"/>
        <charset val="204"/>
      </rPr>
      <t>(1,8-6,8)</t>
    </r>
  </si>
  <si>
    <r>
      <t xml:space="preserve">6,8
</t>
    </r>
    <r>
      <rPr>
        <sz val="10"/>
        <color indexed="63"/>
        <rFont val="Arial"/>
        <family val="2"/>
        <charset val="204"/>
      </rPr>
      <t>(2,0-8,0)</t>
    </r>
  </si>
  <si>
    <r>
      <t xml:space="preserve">6,8
</t>
    </r>
    <r>
      <rPr>
        <sz val="10"/>
        <color indexed="63"/>
        <rFont val="Arial"/>
        <family val="2"/>
        <charset val="204"/>
      </rPr>
      <t>(1,8-8,5)</t>
    </r>
  </si>
  <si>
    <r>
      <t xml:space="preserve">8,0
</t>
    </r>
    <r>
      <rPr>
        <sz val="10"/>
        <color indexed="63"/>
        <rFont val="Arial"/>
        <family val="2"/>
        <charset val="204"/>
      </rPr>
      <t>(2,0-9,2)</t>
    </r>
  </si>
  <si>
    <r>
      <t xml:space="preserve">8,0
</t>
    </r>
    <r>
      <rPr>
        <sz val="10"/>
        <color indexed="63"/>
        <rFont val="Arial"/>
        <family val="2"/>
        <charset val="204"/>
      </rPr>
      <t>(3,5-10,1)</t>
    </r>
  </si>
  <si>
    <r>
      <t xml:space="preserve">9,6
</t>
    </r>
    <r>
      <rPr>
        <sz val="10"/>
        <color indexed="63"/>
        <rFont val="Arial"/>
        <family val="2"/>
        <charset val="204"/>
      </rPr>
      <t>(3,7-12,0)</t>
    </r>
  </si>
  <si>
    <t>Блок-распределитель на 2 внутренних блока</t>
  </si>
  <si>
    <t>Блок-распределитель на 3 внутренних блока</t>
  </si>
  <si>
    <t>Комплект соеденительных  кабелей для подключения внешнего управления к внутренним блокам</t>
  </si>
  <si>
    <t>Внутренние блоки серии А и В несовместимы. Серия В подключается только к наружным блокам AOHA14/18LAC2.</t>
  </si>
  <si>
    <t>Инверторная  мультизональная система Airstage V II</t>
  </si>
  <si>
    <t>Наружные блоки мини-V II  (R410a, тепло/холод)</t>
  </si>
  <si>
    <t>Наружные блоки V II  (R410a, тепло/холод)</t>
  </si>
  <si>
    <t>Внутренние блоки настенного типа c встроенным ЭРВ клапаном</t>
  </si>
  <si>
    <t>Ионный деодорирующий и яблочно-катехиновый фильтр</t>
  </si>
  <si>
    <t>Внутренние блоки настенного типа c выносным ЭРВ клапаном</t>
  </si>
  <si>
    <t>Внутренний блок комплектуется дренажным насосом и воздушным фильтром</t>
  </si>
  <si>
    <r>
      <t xml:space="preserve">ASHE07LACH </t>
    </r>
    <r>
      <rPr>
        <b/>
        <sz val="10"/>
        <color indexed="10"/>
        <rFont val="Times New Roman"/>
        <family val="1"/>
        <charset val="204"/>
      </rPr>
      <t/>
    </r>
  </si>
  <si>
    <t>ASHE09LACH</t>
  </si>
  <si>
    <r>
      <t>ASHE12LACH</t>
    </r>
    <r>
      <rPr>
        <b/>
        <sz val="10"/>
        <color indexed="12"/>
        <rFont val="Times New Roman"/>
        <family val="1"/>
        <charset val="204"/>
      </rPr>
      <t xml:space="preserve">  </t>
    </r>
  </si>
  <si>
    <r>
      <t>ASHE14LACH</t>
    </r>
    <r>
      <rPr>
        <b/>
        <sz val="10"/>
        <color indexed="12"/>
        <rFont val="Times New Roman"/>
        <family val="1"/>
        <charset val="204"/>
      </rPr>
      <t xml:space="preserve">   </t>
    </r>
  </si>
  <si>
    <t xml:space="preserve">ASHA07LACH  </t>
  </si>
  <si>
    <t xml:space="preserve">ASHA09LACH   </t>
  </si>
  <si>
    <t xml:space="preserve">ASHA12LACH </t>
  </si>
  <si>
    <t xml:space="preserve">ASHA14LACH </t>
  </si>
  <si>
    <t>Внутренние блоки кассетного типа  (R410a, тепло/холод)</t>
  </si>
  <si>
    <t xml:space="preserve">AUXB07LALH </t>
  </si>
  <si>
    <t xml:space="preserve">AUXB12LALH </t>
  </si>
  <si>
    <t xml:space="preserve">AUXB14LALH </t>
  </si>
  <si>
    <t xml:space="preserve">AUXB24LALH </t>
  </si>
  <si>
    <t>Внутренние блоки напольно-подпотолочного и подпотолочного типа  (R410a, тепло/холод)</t>
  </si>
  <si>
    <t>Внутренний блок комплектуется воздушными фильтрами</t>
  </si>
  <si>
    <t>AJHA36LALH</t>
  </si>
  <si>
    <t>AJHA45LALH</t>
  </si>
  <si>
    <t>AJHA54LALH</t>
  </si>
  <si>
    <t>* UTR-EV09XB и UTR-EV14XB являются обязательными опциями.</t>
  </si>
  <si>
    <t>Комплект разветвителей для модулей наружных блоков</t>
  </si>
  <si>
    <t>Внутренние блоки серии ARHF09LВLU и  ARHF12LВLU подключаются только к наружным блокам AOHA14/18LAC2.</t>
  </si>
  <si>
    <t>Комплект изоляции для работы в условиях высокой влажности (для кассет)</t>
  </si>
  <si>
    <t>Вниманию дилера! Данные системы поставляются под заказ. Наличие оборудования и сроки поставки уточняйте у менеджера, ведущего вашу компанию.</t>
  </si>
  <si>
    <t>WPHA080L</t>
  </si>
  <si>
    <t>WPHA080LA</t>
  </si>
  <si>
    <t>UTWSCBYA</t>
  </si>
  <si>
    <t>WPHA100L</t>
  </si>
  <si>
    <t>WPHA100LA</t>
  </si>
  <si>
    <t>WSHA050D</t>
  </si>
  <si>
    <t>WSHA050DA</t>
  </si>
  <si>
    <t>AOHA18LALL</t>
  </si>
  <si>
    <t>WSHA065D</t>
  </si>
  <si>
    <t>WSHA065DA</t>
  </si>
  <si>
    <t>WSHA080D</t>
  </si>
  <si>
    <t>WSHA080DA</t>
  </si>
  <si>
    <t>WSHA095D</t>
  </si>
  <si>
    <t>WSHA095DA</t>
  </si>
  <si>
    <t>AOHA30LBTL</t>
  </si>
  <si>
    <t>WSHA128D</t>
  </si>
  <si>
    <t>WSHA128DA</t>
  </si>
  <si>
    <t>WSHA155D</t>
  </si>
  <si>
    <t>WSHA155DA</t>
  </si>
  <si>
    <t>AOH54LJBYL</t>
  </si>
  <si>
    <t>WSHG112B</t>
  </si>
  <si>
    <t>WSHG140DB6</t>
  </si>
  <si>
    <t>WSHG140B</t>
  </si>
  <si>
    <t>WSHK112D</t>
  </si>
  <si>
    <t>WSHK160DA9</t>
  </si>
  <si>
    <t>WSHK140D</t>
  </si>
  <si>
    <t>WSHK160D</t>
  </si>
  <si>
    <t>UTW-C55XA</t>
  </si>
  <si>
    <t>Комнатный термостат</t>
  </si>
  <si>
    <t>UTW-C75XA</t>
  </si>
  <si>
    <t xml:space="preserve">Пульт управления </t>
  </si>
  <si>
    <t>UTW-KBSXA</t>
  </si>
  <si>
    <t xml:space="preserve">Комплект обвязки для подключения бойлера </t>
  </si>
  <si>
    <t>UTW-KCHXA</t>
  </si>
  <si>
    <t>Комплект для работы в режиме охлаждения при высоком расходе воды (Используется совместно с насосом UTW-PHFXA)</t>
  </si>
  <si>
    <t>UTW-KCLXA</t>
  </si>
  <si>
    <t xml:space="preserve">Комплект для работы в режиме охлаждения </t>
  </si>
  <si>
    <t>UTW-KDWXA</t>
  </si>
  <si>
    <t xml:space="preserve">Комплект для подключения бака бытовой горячей воды </t>
  </si>
  <si>
    <t>UTW-ESPXA</t>
  </si>
  <si>
    <t xml:space="preserve">Теплообменник для подключения бассейна </t>
  </si>
  <si>
    <t>UTW-KSPXA</t>
  </si>
  <si>
    <t xml:space="preserve">Комплект для подключения бассейна </t>
  </si>
  <si>
    <t>UTW-KZSXA</t>
  </si>
  <si>
    <t xml:space="preserve">Комплект для подключения двух независимых контуров </t>
  </si>
  <si>
    <t>UTW-PHFXA</t>
  </si>
  <si>
    <t>Циркуляционный насос</t>
  </si>
  <si>
    <t>UTW-T20XA</t>
  </si>
  <si>
    <t xml:space="preserve">Бак бытовой горячей воды на 200 л </t>
  </si>
  <si>
    <t>UTW-T30XA</t>
  </si>
  <si>
    <t xml:space="preserve">Бак бытовой горячей воды на 300 л </t>
  </si>
  <si>
    <t>UTW-TEVXA</t>
  </si>
  <si>
    <t xml:space="preserve">Балансировочный сосуд </t>
  </si>
  <si>
    <t>UTYXWZXZ2</t>
  </si>
  <si>
    <t>Комплект для выносного индикатора</t>
  </si>
  <si>
    <t>Тепловые насосы "воздух-вода" Waterstage</t>
  </si>
  <si>
    <t>Серия Compact  (R410a, тепло/холод)</t>
  </si>
  <si>
    <t>Инверторные моноблочные системы с возможностью эффективного обогрева до -20 °С</t>
  </si>
  <si>
    <t>Серия Comfort  (R410a, тепло/холод)</t>
  </si>
  <si>
    <t>Инверторные сплит-системы с возможностью эффективного обогрева до -15 °С</t>
  </si>
  <si>
    <t>WOHG112LBT (1 ф.)</t>
  </si>
  <si>
    <t>WOHG140LBT (1 ф.)</t>
  </si>
  <si>
    <t>Инверторные сплит-системы с возможностью эффективного обогрева до -25 °С</t>
  </si>
  <si>
    <t>Серия High Power  (R410a, тепло/холод)</t>
  </si>
  <si>
    <t>Инверторные сплит-системы с возможностью эффективного обогрева до -20 °С</t>
  </si>
  <si>
    <t>WOHK112LAT (3 ф.)</t>
  </si>
  <si>
    <t>WOHK140LAT (3 ф.)</t>
  </si>
  <si>
    <t>WOHK160LAT (3 ф.)</t>
  </si>
  <si>
    <t>Проводной пульт управления (только для серий Energy Plus и Winner)</t>
  </si>
  <si>
    <t>Проводной пульт управления (только для ASHA-L)</t>
  </si>
  <si>
    <t>Упрощенный проводной пуль с возможностью управления режимами (только для серий Energy Plus и Winner)</t>
  </si>
  <si>
    <t>Заглушка для напольных блоков</t>
  </si>
  <si>
    <t>Проводной ПДУ (только для блоков серии G)</t>
  </si>
  <si>
    <t>Упрощ. ПДУ для отелей (с
кнопкой управления режимами, только для блоков серии G)</t>
  </si>
  <si>
    <t>Регулируемые  жалюзи (только для ARHG12-14L)</t>
  </si>
  <si>
    <t>Регулируемые  жалюзи (только для ARHG18L)</t>
  </si>
  <si>
    <t>ИК-приемник  для канальных блоков (за исключением ARXD-L)</t>
  </si>
  <si>
    <t>AJGA54LCLR</t>
  </si>
  <si>
    <t>UTR-EV2A*L</t>
  </si>
  <si>
    <r>
      <t xml:space="preserve">ASG12UFADR </t>
    </r>
    <r>
      <rPr>
        <b/>
        <sz val="10"/>
        <color indexed="10"/>
        <rFont val="Times New Roman"/>
        <family val="1"/>
        <charset val="204"/>
      </rPr>
      <t>*</t>
    </r>
  </si>
  <si>
    <t>ASG12UFADR</t>
  </si>
  <si>
    <r>
      <t xml:space="preserve">ASG14UFADR </t>
    </r>
    <r>
      <rPr>
        <b/>
        <sz val="10"/>
        <color indexed="10"/>
        <rFont val="Times New Roman"/>
        <family val="1"/>
        <charset val="204"/>
      </rPr>
      <t>*</t>
    </r>
  </si>
  <si>
    <t>ASG14UFADR</t>
  </si>
  <si>
    <t>UTR-EV3*L</t>
  </si>
  <si>
    <t>ARXA07LALR</t>
  </si>
  <si>
    <t>ARXA09LALR</t>
  </si>
  <si>
    <t>ARXA12LALR</t>
  </si>
  <si>
    <t>ARXA18LBLR</t>
  </si>
  <si>
    <r>
      <t xml:space="preserve">AR45UFAAR </t>
    </r>
    <r>
      <rPr>
        <b/>
        <sz val="10"/>
        <color indexed="10"/>
        <rFont val="Times New Roman"/>
        <family val="1"/>
        <charset val="204"/>
      </rPr>
      <t>*</t>
    </r>
  </si>
  <si>
    <t>AR45UFAAR</t>
  </si>
  <si>
    <r>
      <t xml:space="preserve">AU7UFAAR </t>
    </r>
    <r>
      <rPr>
        <b/>
        <sz val="10"/>
        <color indexed="10"/>
        <rFont val="Times New Roman"/>
        <family val="1"/>
        <charset val="204"/>
      </rPr>
      <t>*</t>
    </r>
  </si>
  <si>
    <t>AU7UFAAR</t>
  </si>
  <si>
    <t>UTG-UDGD-W</t>
  </si>
  <si>
    <r>
      <t xml:space="preserve">AU9UFAAR </t>
    </r>
    <r>
      <rPr>
        <b/>
        <sz val="10"/>
        <color indexed="10"/>
        <rFont val="Times New Roman"/>
        <family val="1"/>
        <charset val="204"/>
      </rPr>
      <t>*</t>
    </r>
    <r>
      <rPr>
        <b/>
        <sz val="10"/>
        <color indexed="12"/>
        <rFont val="Times New Roman"/>
        <family val="1"/>
        <charset val="204"/>
      </rPr>
      <t xml:space="preserve">  </t>
    </r>
  </si>
  <si>
    <t>AU9UFAAR</t>
  </si>
  <si>
    <t>UTG-UDG-DW</t>
  </si>
  <si>
    <r>
      <t>AU12UFAAR</t>
    </r>
    <r>
      <rPr>
        <b/>
        <sz val="10"/>
        <color indexed="10"/>
        <rFont val="Times New Roman"/>
        <family val="1"/>
        <charset val="204"/>
      </rPr>
      <t xml:space="preserve"> *</t>
    </r>
  </si>
  <si>
    <t>AU12UFAAR</t>
  </si>
  <si>
    <r>
      <t xml:space="preserve">AU18UFAAR </t>
    </r>
    <r>
      <rPr>
        <b/>
        <sz val="10"/>
        <color indexed="10"/>
        <rFont val="Times New Roman"/>
        <family val="1"/>
        <charset val="204"/>
      </rPr>
      <t>*</t>
    </r>
  </si>
  <si>
    <t>AU18UFAAR</t>
  </si>
  <si>
    <r>
      <t xml:space="preserve">AUG20UFARR </t>
    </r>
    <r>
      <rPr>
        <b/>
        <sz val="10"/>
        <color indexed="10"/>
        <rFont val="Times New Roman"/>
        <family val="1"/>
        <charset val="204"/>
      </rPr>
      <t>*</t>
    </r>
  </si>
  <si>
    <t>AUG20UFARR</t>
  </si>
  <si>
    <r>
      <t xml:space="preserve">AUG25UFARR </t>
    </r>
    <r>
      <rPr>
        <b/>
        <sz val="10"/>
        <color indexed="10"/>
        <rFont val="Times New Roman"/>
        <family val="1"/>
        <charset val="204"/>
      </rPr>
      <t>*</t>
    </r>
  </si>
  <si>
    <t>AUG25UFARR</t>
  </si>
  <si>
    <r>
      <t>AUG36UFASR</t>
    </r>
    <r>
      <rPr>
        <b/>
        <sz val="10"/>
        <color indexed="10"/>
        <rFont val="Times New Roman"/>
        <family val="1"/>
        <charset val="204"/>
      </rPr>
      <t xml:space="preserve"> *</t>
    </r>
  </si>
  <si>
    <t>AUG36UFASR</t>
  </si>
  <si>
    <r>
      <t xml:space="preserve">AUG45UFASR </t>
    </r>
    <r>
      <rPr>
        <b/>
        <sz val="10"/>
        <color indexed="10"/>
        <rFont val="Times New Roman"/>
        <family val="1"/>
        <charset val="204"/>
      </rPr>
      <t>*</t>
    </r>
  </si>
  <si>
    <t>AUG45UFASR</t>
  </si>
  <si>
    <t>UTR-EV2A(AXL)</t>
  </si>
  <si>
    <t>UTR-EV3(XL)</t>
  </si>
  <si>
    <t>UTR-BP054X</t>
  </si>
  <si>
    <t>Разветвитель</t>
  </si>
  <si>
    <t>UTB-GUB</t>
  </si>
  <si>
    <t xml:space="preserve">Проводной ПДУ </t>
  </si>
  <si>
    <t xml:space="preserve">Упрощ. ПДУ для отелей (с управлением режимами) </t>
  </si>
  <si>
    <t>UTB-GRA</t>
  </si>
  <si>
    <t>Упрощенный проводной пульт без управления режимами</t>
  </si>
  <si>
    <t>UTB-GDB</t>
  </si>
  <si>
    <t>UTR-YGCA</t>
  </si>
  <si>
    <t>Сетевой конвектор</t>
  </si>
  <si>
    <t>UTR-YESA</t>
  </si>
  <si>
    <t>Контроллер внешнего управления</t>
  </si>
  <si>
    <t>Дренажный насос для ARXA7-22</t>
  </si>
  <si>
    <t>UTR-FA08</t>
  </si>
  <si>
    <t>Воздушный фильтр</t>
  </si>
  <si>
    <t>UTD-LF270</t>
  </si>
  <si>
    <t>Фильтр с длительным сроком службы для ARXB25-30, AR36-45</t>
  </si>
  <si>
    <t>Круглый фланец для  ARXB25-30, AR36-45</t>
  </si>
  <si>
    <t>Прямоугольный фланец для ARXB25-30, AR36-45</t>
  </si>
  <si>
    <t>UTR-HD546U</t>
  </si>
  <si>
    <t>Коллектор (до 6 блоков)</t>
  </si>
  <si>
    <t>Инверторная  мультизональная система Airstage J</t>
  </si>
  <si>
    <t xml:space="preserve">Внутренний блок комплектуется ИК-пультом и воздушными фильтрами </t>
  </si>
  <si>
    <t>Все внутренние блоки бытовой серии укомплектованы дистанционными ИК пультами управления. 
* Выносные электронно-регулирующие клапаны UTR-EV2A*L и UTR-EV3A*L являются обязательными опциями для всех внутренних блоков серии J.</t>
  </si>
  <si>
    <t>Внутренний блок комплектуется ИК-пультом и ИК-приёмником.</t>
  </si>
  <si>
    <t>ARXA07LALR *</t>
  </si>
  <si>
    <t>ARXA09LALR *</t>
  </si>
  <si>
    <t>ARXA12LALR *</t>
  </si>
  <si>
    <t>ARXA18LBLR *</t>
  </si>
  <si>
    <t>Инверторная  мультисплит-система свободной компоновки Flexible Multi</t>
  </si>
  <si>
    <t xml:space="preserve">Инверторная  мультисплит-система свободной компоновки </t>
  </si>
  <si>
    <t>Выносной ЭРВ клапан необходим для всех внутренних блоков данной серии</t>
  </si>
  <si>
    <t>AOHZ14LBL</t>
  </si>
  <si>
    <t xml:space="preserve">AOHZ18LBC(L) </t>
  </si>
  <si>
    <t>AOHG14LTCN</t>
  </si>
  <si>
    <t xml:space="preserve">ASHA18LACH   </t>
  </si>
  <si>
    <t xml:space="preserve">ASHA24LACH   </t>
  </si>
  <si>
    <t xml:space="preserve">ASHA30LACH </t>
  </si>
  <si>
    <t>ABHA12LBTH</t>
  </si>
  <si>
    <t>ABHA18LBTH</t>
  </si>
  <si>
    <t>ABHA14LBTH</t>
  </si>
  <si>
    <t>ABHA24LBTH</t>
  </si>
  <si>
    <t>ABHA30LBTH</t>
  </si>
  <si>
    <t>ABHA36LBTH</t>
  </si>
  <si>
    <t>ABHA45LBTH</t>
  </si>
  <si>
    <t>ABHA54LBTH</t>
  </si>
  <si>
    <t xml:space="preserve">AOH9UFCC-W </t>
  </si>
  <si>
    <t>AOH12USCC-W</t>
  </si>
  <si>
    <t xml:space="preserve">AOG18UNBNL-W </t>
  </si>
  <si>
    <t xml:space="preserve">AOG24UNBNL-W </t>
  </si>
  <si>
    <t>AOG30UNBDL-W</t>
  </si>
  <si>
    <t>AOG30UNBWL-W</t>
  </si>
  <si>
    <t xml:space="preserve">AOG36UNAXT-W </t>
  </si>
  <si>
    <t>AOG36UNAXT-W</t>
  </si>
  <si>
    <t>Сплит-системы с доработкой низкотемпературным комплектом</t>
  </si>
  <si>
    <t xml:space="preserve">ASH9U WSet </t>
  </si>
  <si>
    <t>ASG18U Wset</t>
  </si>
  <si>
    <t>ASG24U Wset</t>
  </si>
  <si>
    <t xml:space="preserve">ASG30U WSet </t>
  </si>
  <si>
    <t xml:space="preserve">ASH12U WSet </t>
  </si>
  <si>
    <t xml:space="preserve">ASH7U  WSet </t>
  </si>
  <si>
    <t xml:space="preserve">AUG30U  WSet </t>
  </si>
  <si>
    <t xml:space="preserve">AUG36U (3 ф.) WSet </t>
  </si>
  <si>
    <t xml:space="preserve">AUG45U (3 ф.) WSet </t>
  </si>
  <si>
    <t xml:space="preserve">ARG30U WSet </t>
  </si>
  <si>
    <t>ARG36U (3 ф.)  Wset</t>
  </si>
  <si>
    <t>ARG45U (3 ф.)  Wset</t>
  </si>
  <si>
    <t>ABG30U Wset</t>
  </si>
  <si>
    <t>ABG36U (3 ф.) Wset</t>
  </si>
  <si>
    <t>ABG45U (3 ф.) Wset</t>
  </si>
  <si>
    <t xml:space="preserve">AUG54U (3 ф.) </t>
  </si>
  <si>
    <t xml:space="preserve">ARG60U (3 ф.) </t>
  </si>
  <si>
    <r>
      <t xml:space="preserve">ARG90T (3 ф.)  </t>
    </r>
    <r>
      <rPr>
        <b/>
        <sz val="10"/>
        <color indexed="63"/>
        <rFont val="Arial"/>
        <family val="2"/>
        <charset val="204"/>
      </rPr>
      <t xml:space="preserve">(R407C) </t>
    </r>
  </si>
  <si>
    <t>AOG45UMAXT-W</t>
  </si>
  <si>
    <t>AOG54UMAYT-W</t>
  </si>
  <si>
    <t xml:space="preserve">ABG54U (3 ф.) </t>
  </si>
  <si>
    <t xml:space="preserve">Беспроводной ПДУ c ИК-приемником для канального/ компактного канального типа  </t>
  </si>
  <si>
    <t>AUG14FBAB</t>
  </si>
  <si>
    <t>AOG14FSDJ</t>
  </si>
  <si>
    <t>AOG25FNANL</t>
  </si>
  <si>
    <t>AUG30FUAR</t>
  </si>
  <si>
    <t>AOG30FNBWL</t>
  </si>
  <si>
    <t>AUG54FUAS</t>
  </si>
  <si>
    <t>AOG54FMAYT</t>
  </si>
  <si>
    <t>ARG25FUAN</t>
  </si>
  <si>
    <t>ARG30FUAN</t>
  </si>
  <si>
    <t xml:space="preserve">AOG30FNBWL </t>
  </si>
  <si>
    <t>UTG-UDGD</t>
  </si>
  <si>
    <t xml:space="preserve">  Компактные размеры, тихая работа, в комплекте идет проводной пульт</t>
  </si>
  <si>
    <t>AUHF12LAL</t>
  </si>
  <si>
    <t>AOHA12LALL</t>
  </si>
  <si>
    <t>ASHA18LEC</t>
  </si>
  <si>
    <t>AOHR18LEC</t>
  </si>
  <si>
    <t>ASHA30LFC</t>
  </si>
  <si>
    <t>AOHR30LFT</t>
  </si>
  <si>
    <t>AUHG36LRLA</t>
  </si>
  <si>
    <t>AOHG36LATT</t>
  </si>
  <si>
    <t>AUHG45LRLA</t>
  </si>
  <si>
    <t>AOHG45LATT</t>
  </si>
  <si>
    <t>ABHG36LRTA</t>
  </si>
  <si>
    <t>ABHG45LRTA</t>
  </si>
  <si>
    <t>ABHG54LRTA</t>
  </si>
  <si>
    <t>AOHG54LATT</t>
  </si>
  <si>
    <t>ARHG36LMLA</t>
  </si>
  <si>
    <t>ARHG45LMLA</t>
  </si>
  <si>
    <t xml:space="preserve">AOHG45LATT </t>
  </si>
  <si>
    <t>ARHG45LHTA</t>
  </si>
  <si>
    <t xml:space="preserve">   ARHG45LH</t>
  </si>
  <si>
    <t xml:space="preserve">   ARHG45LM</t>
  </si>
  <si>
    <t xml:space="preserve">  ARHG36LM</t>
  </si>
  <si>
    <t xml:space="preserve">  AUHG45LR</t>
  </si>
  <si>
    <t xml:space="preserve">  AUHG36LR</t>
  </si>
  <si>
    <t>ARHG54LH</t>
  </si>
  <si>
    <t>ARHG54LHTA</t>
  </si>
  <si>
    <t xml:space="preserve">  AUHG54LR</t>
  </si>
  <si>
    <t>AUHG54LRLA</t>
  </si>
  <si>
    <r>
      <t>Plasma</t>
    </r>
    <r>
      <rPr>
        <b/>
        <sz val="12"/>
        <color indexed="10"/>
        <rFont val="Arial"/>
        <family val="2"/>
        <charset val="204"/>
      </rPr>
      <t xml:space="preserve"> (модели 2010 года, сняты с производства, есть в наличии)</t>
    </r>
  </si>
  <si>
    <r>
      <t xml:space="preserve">Наружные блоки  (R410a, тепло/холод) </t>
    </r>
    <r>
      <rPr>
        <b/>
        <sz val="14"/>
        <color indexed="10"/>
        <rFont val="Arial"/>
        <family val="2"/>
        <charset val="204"/>
      </rPr>
      <t>(сняты с производства, есть в наличии)</t>
    </r>
  </si>
  <si>
    <r>
      <t>ARHF09LBLU</t>
    </r>
    <r>
      <rPr>
        <b/>
        <sz val="9"/>
        <color indexed="10"/>
        <rFont val="Arial"/>
        <family val="2"/>
        <charset val="204"/>
      </rPr>
      <t>* снят с пр-ва, в наличии</t>
    </r>
  </si>
  <si>
    <r>
      <t xml:space="preserve">Внутренние блоки настенного типа серии B </t>
    </r>
    <r>
      <rPr>
        <b/>
        <sz val="14"/>
        <color indexed="10"/>
        <rFont val="Arial"/>
        <family val="2"/>
        <charset val="204"/>
      </rPr>
      <t>(сняты с производства, есть в наличии)</t>
    </r>
  </si>
  <si>
    <r>
      <t>AUH18L</t>
    </r>
    <r>
      <rPr>
        <b/>
        <sz val="9"/>
        <color indexed="10"/>
        <rFont val="Arial"/>
        <family val="2"/>
        <charset val="204"/>
      </rPr>
      <t>* снят с пр-ва, в наличии</t>
    </r>
  </si>
  <si>
    <t>AOHG36LATT (3ф.)</t>
  </si>
  <si>
    <t>AOHG45LATT (3ф.)</t>
  </si>
  <si>
    <t>AOHG54LATT (3ф.)</t>
  </si>
  <si>
    <t>AUHG18L</t>
  </si>
  <si>
    <t>AUHG22L</t>
  </si>
  <si>
    <t>AUHG22LVLA</t>
  </si>
  <si>
    <t>AUHG24L</t>
  </si>
  <si>
    <t>AUHG24LVLA</t>
  </si>
  <si>
    <t>ARHG22LMLA</t>
  </si>
  <si>
    <t>ARHG24LMLA</t>
  </si>
  <si>
    <t>ABHG22LVTA</t>
  </si>
  <si>
    <t>ABHG24LVTA</t>
  </si>
  <si>
    <t>UTP-SX236A</t>
  </si>
  <si>
    <t>UTP-SX254A</t>
  </si>
  <si>
    <t>UTP-SX354A</t>
  </si>
  <si>
    <t>Разветвитель при подключении 2х блоков для AOHG45-54LATT</t>
  </si>
  <si>
    <t>Разветвитель при подключении 2х блоков для AOHG36LATT</t>
  </si>
  <si>
    <t>Разветвитель при подключении 3х блоков для AOHG54L</t>
  </si>
  <si>
    <t>Соединительный кабель для  подключения внешнего управления</t>
  </si>
  <si>
    <t>2,64 / D</t>
  </si>
  <si>
    <t>3,32 / D</t>
  </si>
  <si>
    <r>
      <t xml:space="preserve">ARG90T (3 ф.)  </t>
    </r>
    <r>
      <rPr>
        <b/>
        <sz val="10"/>
        <color indexed="63"/>
        <rFont val="Arial"/>
        <family val="2"/>
        <charset val="204"/>
      </rPr>
      <t>(R407C)</t>
    </r>
    <r>
      <rPr>
        <b/>
        <sz val="8"/>
        <rFont val="Arial Cyr"/>
        <charset val="204"/>
      </rPr>
      <t/>
    </r>
  </si>
  <si>
    <t>2,03 / G</t>
  </si>
  <si>
    <t>2,37 / G</t>
  </si>
  <si>
    <t>4,1 / A</t>
  </si>
  <si>
    <r>
      <t xml:space="preserve">Обращаем Ваше внимание, что канальные блоки ARHG12-18L имеют возможность </t>
    </r>
    <r>
      <rPr>
        <b/>
        <u/>
        <sz val="10"/>
        <color indexed="10"/>
        <rFont val="Arial"/>
        <family val="2"/>
        <charset val="204"/>
      </rPr>
      <t>вертикальной установки.</t>
    </r>
  </si>
  <si>
    <t>ABHG54LR</t>
  </si>
  <si>
    <t xml:space="preserve">   ABHG45LR</t>
  </si>
  <si>
    <t xml:space="preserve">   ABHG36LR</t>
  </si>
  <si>
    <t>AGHG09LVCA (B)</t>
  </si>
  <si>
    <t>AGHG12LVCA (B)</t>
  </si>
  <si>
    <t>AGHG14LVCA (B)</t>
  </si>
  <si>
    <t>Наружные блоки Airstage J  (R410a, тепло/холод) (сняты с производства, есть в наличии)</t>
  </si>
  <si>
    <t>Внутренние блоки настенного типа  (сняты с производства, есть в наличии)</t>
  </si>
  <si>
    <t>Внутренние блоки кассетного типа   (R410a, тепло/холод) (сняты с производства, есть в наличии)</t>
  </si>
  <si>
    <t>Внутренние блоки канального типа  (R410a, тепло/холод) (сняты с производства, есть в наличии)</t>
  </si>
  <si>
    <r>
      <t xml:space="preserve">ARG60U (3 ф.) </t>
    </r>
    <r>
      <rPr>
        <b/>
        <sz val="8"/>
        <rFont val="Arial Cyr"/>
        <charset val="204"/>
      </rPr>
      <t/>
    </r>
  </si>
  <si>
    <t>2,72 / D</t>
  </si>
  <si>
    <t>3,52 / B</t>
  </si>
  <si>
    <t>ARHF18LBLU</t>
  </si>
  <si>
    <t>ARHF12LBLU</t>
  </si>
  <si>
    <t>6.0</t>
  </si>
  <si>
    <t>ABHF18LВT</t>
  </si>
  <si>
    <t>3,30 / C</t>
  </si>
  <si>
    <t xml:space="preserve">ARG36U (3 ф.)  </t>
  </si>
  <si>
    <t>3,48 / B</t>
  </si>
  <si>
    <r>
      <t xml:space="preserve">ARG14U </t>
    </r>
    <r>
      <rPr>
        <b/>
        <sz val="9"/>
        <color indexed="10"/>
        <rFont val="Arial"/>
        <family val="2"/>
        <charset val="204"/>
      </rPr>
      <t>(сняты с пр-ва, есть в наличии)</t>
    </r>
  </si>
  <si>
    <r>
      <t xml:space="preserve">ARG12U </t>
    </r>
    <r>
      <rPr>
        <b/>
        <sz val="9"/>
        <color indexed="10"/>
        <rFont val="Arial"/>
        <family val="2"/>
        <charset val="204"/>
      </rPr>
      <t>(сняты с пр-ва, есть в наличии)</t>
    </r>
  </si>
  <si>
    <r>
      <t xml:space="preserve">ARG9U </t>
    </r>
    <r>
      <rPr>
        <b/>
        <sz val="9"/>
        <color indexed="10"/>
        <rFont val="Arial"/>
        <family val="2"/>
        <charset val="204"/>
      </rPr>
      <t>(сняты с пр-ва, есть в наличии)</t>
    </r>
  </si>
  <si>
    <r>
      <t>ARG7U</t>
    </r>
    <r>
      <rPr>
        <b/>
        <sz val="9"/>
        <color indexed="63"/>
        <rFont val="Arial"/>
        <family val="2"/>
        <charset val="204"/>
      </rPr>
      <t xml:space="preserve"> </t>
    </r>
    <r>
      <rPr>
        <b/>
        <sz val="9"/>
        <color indexed="10"/>
        <rFont val="Arial"/>
        <family val="2"/>
        <charset val="204"/>
      </rPr>
      <t>(сняты с пр-ва, есть в наличии)</t>
    </r>
  </si>
  <si>
    <r>
      <t xml:space="preserve">AUG30F
</t>
    </r>
    <r>
      <rPr>
        <b/>
        <sz val="8"/>
        <color indexed="23"/>
        <rFont val="Times New Roman"/>
        <family val="1"/>
        <charset val="204"/>
      </rPr>
      <t>(проводной пульт и декоративная панель в комплекте)</t>
    </r>
  </si>
  <si>
    <r>
      <t xml:space="preserve">AUG14F euro
</t>
    </r>
    <r>
      <rPr>
        <b/>
        <sz val="8"/>
        <color indexed="23"/>
        <rFont val="Times New Roman"/>
        <family val="1"/>
        <charset val="204"/>
      </rPr>
      <t>(ИК пульт в комплекте)</t>
    </r>
  </si>
  <si>
    <t>AOHA14LALL</t>
  </si>
  <si>
    <t>AUHF14LAL</t>
  </si>
  <si>
    <t>ARHF14LALU</t>
  </si>
  <si>
    <t>ARHF12LALU</t>
  </si>
  <si>
    <t>UTG-UFGBW</t>
  </si>
  <si>
    <t>ABHF18LBT</t>
  </si>
  <si>
    <t>ARHG12LLTA(B)</t>
  </si>
  <si>
    <t>ARHG14LLTA(B)</t>
  </si>
  <si>
    <t>ARHG18LLTA(B)</t>
  </si>
  <si>
    <r>
      <t>ARHF09LALU</t>
    </r>
    <r>
      <rPr>
        <b/>
        <sz val="9"/>
        <color indexed="10"/>
        <rFont val="Arial"/>
        <family val="2"/>
        <charset val="204"/>
      </rPr>
      <t>* снят с пр-ва, в наличии</t>
    </r>
  </si>
  <si>
    <t>ASHA12LACM</t>
  </si>
  <si>
    <t>AUHG12LVLA(B)</t>
  </si>
  <si>
    <t>AUHG14LVLA(B)</t>
  </si>
  <si>
    <t>AUHG18LVLA(B)</t>
  </si>
  <si>
    <t>ASH12USBCW</t>
  </si>
  <si>
    <t>AOH12UGBC-W</t>
  </si>
  <si>
    <t>ABHG18LVTA(B)</t>
  </si>
  <si>
    <r>
      <t>ARHA12L</t>
    </r>
    <r>
      <rPr>
        <b/>
        <sz val="12"/>
        <color indexed="10"/>
        <rFont val="Arial"/>
        <family val="2"/>
        <charset val="204"/>
      </rPr>
      <t>*</t>
    </r>
    <r>
      <rPr>
        <b/>
        <sz val="9"/>
        <color indexed="10"/>
        <rFont val="Arial"/>
        <family val="2"/>
        <charset val="204"/>
      </rPr>
      <t xml:space="preserve"> снят с пр-ва, есть в наличии</t>
    </r>
  </si>
  <si>
    <r>
      <t>ARHA14L</t>
    </r>
    <r>
      <rPr>
        <b/>
        <sz val="9"/>
        <color indexed="10"/>
        <rFont val="Arial"/>
        <family val="2"/>
        <charset val="204"/>
      </rPr>
      <t>* снят с пр-ва, есть в наличии</t>
    </r>
  </si>
  <si>
    <r>
      <t>ARHA18L</t>
    </r>
    <r>
      <rPr>
        <sz val="9"/>
        <color indexed="10"/>
        <rFont val="Arial"/>
        <family val="2"/>
        <charset val="204"/>
      </rPr>
      <t>* снят с пр-ва, есть в наличии</t>
    </r>
  </si>
  <si>
    <r>
      <t>ABHA18L</t>
    </r>
    <r>
      <rPr>
        <b/>
        <sz val="9"/>
        <color indexed="10"/>
        <rFont val="Arial"/>
        <family val="2"/>
        <charset val="204"/>
      </rPr>
      <t>* снят с пр-ва, есть в наличии</t>
    </r>
  </si>
  <si>
    <r>
      <t>AUHA14L</t>
    </r>
    <r>
      <rPr>
        <b/>
        <sz val="9"/>
        <color indexed="10"/>
        <rFont val="Arial"/>
        <family val="2"/>
        <charset val="204"/>
      </rPr>
      <t>* снят с пр-ва, есть в наличии</t>
    </r>
  </si>
  <si>
    <t xml:space="preserve">Energy Plus </t>
  </si>
  <si>
    <r>
      <t>AUHF12L</t>
    </r>
    <r>
      <rPr>
        <b/>
        <sz val="9"/>
        <color indexed="10"/>
        <rFont val="Arial"/>
        <family val="2"/>
        <charset val="204"/>
      </rPr>
      <t>* снят с пр-ва, есть в наличии</t>
    </r>
  </si>
  <si>
    <r>
      <t xml:space="preserve">  ASH14U</t>
    </r>
    <r>
      <rPr>
        <b/>
        <sz val="9"/>
        <color indexed="10"/>
        <rFont val="Arial"/>
        <family val="2"/>
        <charset val="204"/>
      </rPr>
      <t xml:space="preserve">* снят с пр-ва, есть в наличии </t>
    </r>
    <r>
      <rPr>
        <b/>
        <sz val="10"/>
        <color indexed="12"/>
        <rFont val="Times New Roman"/>
        <family val="1"/>
        <charset val="204"/>
      </rPr>
      <t xml:space="preserve"> </t>
    </r>
  </si>
  <si>
    <r>
      <t>ARHF12LALU</t>
    </r>
    <r>
      <rPr>
        <b/>
        <sz val="9"/>
        <color indexed="10"/>
        <rFont val="Arial"/>
        <family val="2"/>
        <charset val="204"/>
      </rPr>
      <t>* снят с пр-ва, в наличии</t>
    </r>
  </si>
  <si>
    <r>
      <t xml:space="preserve">Внутренние блоки настенного типа серии A </t>
    </r>
    <r>
      <rPr>
        <b/>
        <sz val="14"/>
        <color indexed="10"/>
        <rFont val="Arial"/>
        <family val="2"/>
        <charset val="204"/>
      </rPr>
      <t>(сняты с производства, есть в наличии)</t>
    </r>
  </si>
  <si>
    <t>ASH24LBAJ</t>
  </si>
  <si>
    <r>
      <t>AUHA36LCLU</t>
    </r>
    <r>
      <rPr>
        <b/>
        <sz val="8"/>
        <color indexed="10"/>
        <rFont val="Arial"/>
        <family val="2"/>
        <charset val="204"/>
      </rPr>
      <t>* снят с пр-ва, есть в наличии</t>
    </r>
  </si>
  <si>
    <r>
      <t>AUHF18L</t>
    </r>
    <r>
      <rPr>
        <b/>
        <sz val="9"/>
        <color indexed="10"/>
        <rFont val="Arial"/>
        <family val="2"/>
        <charset val="204"/>
      </rPr>
      <t>* снят с пр-ва, есть в наличии</t>
    </r>
  </si>
  <si>
    <r>
      <t>ARHA36LCTU</t>
    </r>
    <r>
      <rPr>
        <b/>
        <sz val="8"/>
        <color indexed="10"/>
        <rFont val="Arial"/>
        <family val="2"/>
        <charset val="204"/>
      </rPr>
      <t>* снят с пр-ва, есть в наличии</t>
    </r>
  </si>
  <si>
    <r>
      <t>AOHD36LATT (3ф.)</t>
    </r>
    <r>
      <rPr>
        <b/>
        <sz val="8"/>
        <color indexed="10"/>
        <rFont val="Arial"/>
        <family val="2"/>
        <charset val="204"/>
      </rPr>
      <t>* снят с пр-ва, есть в наличии</t>
    </r>
  </si>
  <si>
    <r>
      <t>AOHD45LATT (3ф.)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</t>
    </r>
  </si>
  <si>
    <r>
      <t>AOHD54LATT (3ф.</t>
    </r>
    <r>
      <rPr>
        <b/>
        <sz val="8"/>
        <color indexed="10"/>
        <rFont val="Arial"/>
        <family val="2"/>
        <charset val="204"/>
      </rPr>
      <t xml:space="preserve">)* снят с пр-ва, есть в наличии </t>
    </r>
  </si>
  <si>
    <r>
      <t>AOHD36LATT (3 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</t>
    </r>
  </si>
  <si>
    <r>
      <t>AOHD45LATT (3 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</t>
    </r>
  </si>
  <si>
    <t>AOHA30LBTL(LFTL)</t>
  </si>
  <si>
    <r>
      <t>AOHD54LATT  (3 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</t>
    </r>
  </si>
  <si>
    <r>
      <t>AOHD36LATT (3ф.)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</t>
    </r>
    <r>
      <rPr>
        <b/>
        <sz val="10"/>
        <color indexed="63"/>
        <rFont val="Arial"/>
        <family val="2"/>
        <charset val="204"/>
      </rPr>
      <t xml:space="preserve"> </t>
    </r>
  </si>
  <si>
    <r>
      <t>ABHA36LCT)</t>
    </r>
    <r>
      <rPr>
        <b/>
        <sz val="8"/>
        <color indexed="10"/>
        <rFont val="Arial"/>
        <family val="2"/>
        <charset val="204"/>
      </rPr>
      <t>* снят с пр-ва, есть в наличии</t>
    </r>
    <r>
      <rPr>
        <b/>
        <sz val="10"/>
        <color indexed="63"/>
        <rFont val="Arial"/>
        <family val="2"/>
        <charset val="204"/>
      </rPr>
      <t xml:space="preserve">  </t>
    </r>
  </si>
  <si>
    <r>
      <t>AOHD45LATT (3ф.)</t>
    </r>
    <r>
      <rPr>
        <b/>
        <sz val="8"/>
        <color indexed="10"/>
        <rFont val="Arial"/>
        <family val="2"/>
        <charset val="204"/>
      </rPr>
      <t xml:space="preserve">* снят с пр-ва, есть в наличии   </t>
    </r>
  </si>
  <si>
    <r>
      <t>ABHA45LCT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10"/>
        <color indexed="63"/>
        <rFont val="Arial"/>
        <family val="2"/>
        <charset val="204"/>
      </rPr>
      <t xml:space="preserve">  </t>
    </r>
  </si>
  <si>
    <r>
      <t>ABHA54L</t>
    </r>
    <r>
      <rPr>
        <b/>
        <sz val="10"/>
        <color indexed="10"/>
        <rFont val="Arial"/>
        <family val="2"/>
        <charset val="204"/>
      </rPr>
      <t xml:space="preserve">* снят с пр-ва, есть в наличии </t>
    </r>
    <r>
      <rPr>
        <b/>
        <sz val="12"/>
        <color indexed="63"/>
        <rFont val="Arial"/>
        <family val="2"/>
        <charset val="204"/>
      </rPr>
      <t xml:space="preserve">  </t>
    </r>
  </si>
  <si>
    <r>
      <t>ABHA54LCT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10"/>
        <color indexed="63"/>
        <rFont val="Arial"/>
        <family val="2"/>
        <charset val="204"/>
      </rPr>
      <t xml:space="preserve">  </t>
    </r>
  </si>
  <si>
    <r>
      <t xml:space="preserve">   ASHG30L</t>
    </r>
    <r>
      <rPr>
        <b/>
        <sz val="12"/>
        <color indexed="10"/>
        <rFont val="Arial"/>
        <family val="2"/>
        <charset val="204"/>
      </rPr>
      <t/>
    </r>
  </si>
  <si>
    <t>ASHG30LFCA</t>
  </si>
  <si>
    <t>AOHG30LFT</t>
  </si>
  <si>
    <r>
      <t xml:space="preserve"> ASHA18L</t>
    </r>
    <r>
      <rPr>
        <b/>
        <sz val="9"/>
        <color indexed="10"/>
        <rFont val="Arial"/>
        <family val="2"/>
        <charset val="204"/>
      </rPr>
      <t>* сняты с производства, есть в наличии</t>
    </r>
  </si>
  <si>
    <r>
      <t xml:space="preserve">  ASHA30LF</t>
    </r>
    <r>
      <rPr>
        <b/>
        <sz val="12"/>
        <color indexed="10"/>
        <rFont val="Arial"/>
        <family val="2"/>
        <charset val="204"/>
      </rPr>
      <t xml:space="preserve">* </t>
    </r>
    <r>
      <rPr>
        <b/>
        <sz val="9"/>
        <color indexed="10"/>
        <rFont val="Arial"/>
        <family val="2"/>
        <charset val="204"/>
      </rPr>
      <t>сняты с производства, есть в наличии</t>
    </r>
  </si>
  <si>
    <r>
      <t>ABHA30L</t>
    </r>
    <r>
      <rPr>
        <b/>
        <sz val="12"/>
        <color indexed="10"/>
        <rFont val="Arial"/>
        <family val="2"/>
        <charset val="204"/>
      </rPr>
      <t/>
    </r>
  </si>
  <si>
    <t>ARHA30L</t>
  </si>
  <si>
    <r>
      <t xml:space="preserve">Внутренние блоки канального типа серии A  (R410a, тепло/холод)  </t>
    </r>
    <r>
      <rPr>
        <b/>
        <sz val="14"/>
        <color indexed="10"/>
        <rFont val="Arial"/>
        <family val="2"/>
        <charset val="204"/>
      </rPr>
      <t>(сняты с производства, есть в наличии)</t>
    </r>
  </si>
  <si>
    <r>
      <t xml:space="preserve">Внутренние блоки напольно-подпотолочного типа  (R410a, тепло/холод)  </t>
    </r>
    <r>
      <rPr>
        <b/>
        <sz val="14"/>
        <color indexed="10"/>
        <rFont val="Arial"/>
        <family val="2"/>
        <charset val="204"/>
      </rPr>
      <t>(сняты с производства, есть в наличии)</t>
    </r>
  </si>
  <si>
    <t>AUHA30L</t>
  </si>
  <si>
    <r>
      <t xml:space="preserve">AUG54F      (3 ф.)
</t>
    </r>
    <r>
      <rPr>
        <b/>
        <sz val="8"/>
        <color indexed="23"/>
        <rFont val="Times New Roman"/>
        <family val="1"/>
        <charset val="204"/>
      </rPr>
      <t>(проводной пульт и декоративная панель в комплекте)</t>
    </r>
    <r>
      <rPr>
        <b/>
        <sz val="8"/>
        <rFont val="Arial Cyr"/>
        <charset val="204"/>
      </rPr>
      <t/>
    </r>
  </si>
  <si>
    <r>
      <t>Сплит-системы кассетного типа ON/OFF, только холод (R410)</t>
    </r>
    <r>
      <rPr>
        <b/>
        <sz val="12"/>
        <color indexed="9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(сняты с пр-ва, есть в наличии)</t>
    </r>
  </si>
  <si>
    <r>
      <t xml:space="preserve">Сплит-системы канального типа ON/OFF, только холод (R410) </t>
    </r>
    <r>
      <rPr>
        <b/>
        <sz val="12"/>
        <color indexed="10"/>
        <rFont val="Arial"/>
        <family val="2"/>
        <charset val="204"/>
      </rPr>
      <t>(сняты с пр-ва, есть в наличии)</t>
    </r>
  </si>
  <si>
    <r>
      <t>Общий объем, м</t>
    </r>
    <r>
      <rPr>
        <b/>
        <vertAlign val="superscript"/>
        <sz val="8"/>
        <rFont val="Arial"/>
        <family val="2"/>
        <charset val="204"/>
      </rPr>
      <t>3</t>
    </r>
  </si>
  <si>
    <t>Цена  с вашей скидкой поблоч-но, USD</t>
  </si>
  <si>
    <t xml:space="preserve">Внутренние блоки кассетного типа компактные  (R410a, тепло/холод)  </t>
  </si>
  <si>
    <t xml:space="preserve">Внутренние блоки канального типа серии B  (R410a, тепло/холод)  </t>
  </si>
  <si>
    <r>
      <t>Общий объем, м</t>
    </r>
    <r>
      <rPr>
        <b/>
        <vertAlign val="superscript"/>
        <sz val="7"/>
        <rFont val="Arial"/>
        <family val="2"/>
        <charset val="204"/>
      </rPr>
      <t>3</t>
    </r>
  </si>
  <si>
    <r>
      <t xml:space="preserve">ARG25F (R410) 
</t>
    </r>
    <r>
      <rPr>
        <b/>
        <sz val="8"/>
        <color indexed="23"/>
        <rFont val="Times New Roman"/>
        <family val="1"/>
        <charset val="204"/>
      </rPr>
      <t>(проводной пульт в комплекте)</t>
    </r>
    <r>
      <rPr>
        <b/>
        <sz val="8"/>
        <rFont val="Arial Cyr"/>
        <charset val="204"/>
      </rPr>
      <t/>
    </r>
  </si>
  <si>
    <r>
      <t xml:space="preserve">ARG30F (R410) 
</t>
    </r>
    <r>
      <rPr>
        <b/>
        <sz val="8"/>
        <color indexed="23"/>
        <rFont val="Times New Roman"/>
        <family val="1"/>
        <charset val="204"/>
      </rPr>
      <t>(проводной пульт в комплекте)</t>
    </r>
  </si>
  <si>
    <t>Мощ-ность, кВт</t>
  </si>
  <si>
    <t>Наружные блоки VR II  (R410a, тепло/холод)</t>
  </si>
  <si>
    <t xml:space="preserve">AUXB07GALH </t>
  </si>
  <si>
    <t>AUXB09GALH</t>
  </si>
  <si>
    <t xml:space="preserve">AUXB12GALH </t>
  </si>
  <si>
    <t xml:space="preserve">AUXB14GALH </t>
  </si>
  <si>
    <t>AUXB18GALH</t>
  </si>
  <si>
    <t xml:space="preserve">AUXB24GALH </t>
  </si>
  <si>
    <t>AUXB07GALH</t>
  </si>
  <si>
    <t>AUXB12GALH</t>
  </si>
  <si>
    <t>AUXB14GALH</t>
  </si>
  <si>
    <t>AUXB24GALH</t>
  </si>
  <si>
    <t>AUXA30GALH</t>
  </si>
  <si>
    <t>AUXA36GALH</t>
  </si>
  <si>
    <t>AUXA45GALH</t>
  </si>
  <si>
    <t>AUXA54GALH</t>
  </si>
  <si>
    <t>ARXD07GATH</t>
  </si>
  <si>
    <t>ARXD09GATH</t>
  </si>
  <si>
    <t>ARXD12GATH</t>
  </si>
  <si>
    <t>ARXD14GATH</t>
  </si>
  <si>
    <t>ARXD18GATH</t>
  </si>
  <si>
    <t>ARXD24GATH</t>
  </si>
  <si>
    <t>ARXA30GALH</t>
  </si>
  <si>
    <t>ARXA36GALH</t>
  </si>
  <si>
    <t>ARXA45GALH</t>
  </si>
  <si>
    <t xml:space="preserve">ARXC60GATH  </t>
  </si>
  <si>
    <r>
      <t xml:space="preserve">ARXC72GATH </t>
    </r>
    <r>
      <rPr>
        <b/>
        <sz val="10"/>
        <color indexed="14"/>
        <rFont val="Times New Roman"/>
        <family val="1"/>
        <charset val="204"/>
      </rPr>
      <t xml:space="preserve"> </t>
    </r>
  </si>
  <si>
    <t xml:space="preserve">ARXC90GATH  </t>
  </si>
  <si>
    <t>UTP-RX01AH</t>
  </si>
  <si>
    <t>UTP-RX01BH</t>
  </si>
  <si>
    <t>UTP-RX01CH</t>
  </si>
  <si>
    <t>UTP-RX04BH</t>
  </si>
  <si>
    <t>UTP-DX567A</t>
  </si>
  <si>
    <t>UTP-BX567A</t>
  </si>
  <si>
    <t>UTP-BX180A</t>
  </si>
  <si>
    <t>UTP-BX090A</t>
  </si>
  <si>
    <t>UTP-J0906A</t>
  </si>
  <si>
    <t>UTP-J1806A</t>
  </si>
  <si>
    <t>UTP-J0908A</t>
  </si>
  <si>
    <t>UTP-J1808A</t>
  </si>
  <si>
    <t>UTP-AX090A</t>
  </si>
  <si>
    <t>UTP-AX180A</t>
  </si>
  <si>
    <t>UTP-AX567A</t>
  </si>
  <si>
    <t>AJHA72GALH</t>
  </si>
  <si>
    <t>AJHA90GALH</t>
  </si>
  <si>
    <t>AJH108GALH</t>
  </si>
  <si>
    <t>AJH126GALH</t>
  </si>
  <si>
    <t>AJH144GALH</t>
  </si>
  <si>
    <t>ABHA12GATH</t>
  </si>
  <si>
    <t>ABHA14GATH</t>
  </si>
  <si>
    <t>ABHA18GATH</t>
  </si>
  <si>
    <t>ABHA24GATH</t>
  </si>
  <si>
    <t>ABHA30GATH</t>
  </si>
  <si>
    <t>ABHA36GATH</t>
  </si>
  <si>
    <t>ABHA45GATH</t>
  </si>
  <si>
    <t>ABHA54GATH</t>
  </si>
  <si>
    <t>ASHA07GACH</t>
  </si>
  <si>
    <t>ASHA09GACH</t>
  </si>
  <si>
    <t>ASHA12GACH</t>
  </si>
  <si>
    <t>ASHA14GACH</t>
  </si>
  <si>
    <t>ASHA18GACH</t>
  </si>
  <si>
    <t>ASHA24GACH</t>
  </si>
  <si>
    <t>ASHA30GACH</t>
  </si>
  <si>
    <t>RB-блок однопортовый (до 8 блоков, до 28кВт)</t>
  </si>
  <si>
    <t>RB-блок однопортовый (до 8 блоков, до 18кВт)</t>
  </si>
  <si>
    <t>RB-блок однопортовый (до 3 блоков, до 8кВт)</t>
  </si>
  <si>
    <t>Разветвитель для 3-х трубного внешнего блока (обязательная опция для многомодульных систем)</t>
  </si>
  <si>
    <r>
      <t>Общий объем, м</t>
    </r>
    <r>
      <rPr>
        <b/>
        <vertAlign val="superscript"/>
        <sz val="6"/>
        <rFont val="Arial"/>
        <family val="2"/>
        <charset val="204"/>
      </rPr>
      <t>3</t>
    </r>
  </si>
  <si>
    <t>Инверторная  мультизональная система с рекуперацией тепла Airstage VR II</t>
  </si>
  <si>
    <t>UTP-CX567A (NEW)</t>
  </si>
  <si>
    <t>Разветвитель для 3х трубной схемы (до 28 кВт)</t>
  </si>
  <si>
    <t>Разветвитель для 3х трубной схемы (от 28,1 до 56 кВт)</t>
  </si>
  <si>
    <t>Разветвитель для 3х трубной схемы (от 56 кВт и более)</t>
  </si>
  <si>
    <t>UTP-AX090A (NEW)</t>
  </si>
  <si>
    <t>UTP-AX180A (NEW)</t>
  </si>
  <si>
    <t>UTP-AX567A (NEW)</t>
  </si>
  <si>
    <t>Разветвитель для 2х трубной схемы (до 28 кВт)</t>
  </si>
  <si>
    <t>Разветвитель для 2х трубной схемы (от 56 кВт и более)</t>
  </si>
  <si>
    <t>Разветвитель для 2х трубной схемы (от 28,1 до 56 кВт)</t>
  </si>
  <si>
    <t>RB-блок четырехпортовый (до 56кВт)</t>
  </si>
  <si>
    <t xml:space="preserve">Система с рекуперацией тепла (одновременной работой в режимах охлаждения и обогрева). Инверторные наружные блоки с возможностью подключения нескольких внутренних блоков. Высокая эффективность, большая длина трассы, простой монтаж.  </t>
  </si>
  <si>
    <t>Прайс-лист  2013 года</t>
  </si>
  <si>
    <r>
      <t xml:space="preserve">Обращаем Ваше внимание, что прайс-лист не является  технической документацией.      </t>
    </r>
    <r>
      <rPr>
        <b/>
        <sz val="10"/>
        <rFont val="Arial"/>
        <family val="2"/>
        <charset val="204"/>
      </rPr>
      <t xml:space="preserve">    
Для подбора оборудования или уточнения его технических характеристик используйте пожалуйста соответствующие технические материалы, сайт www.eko-sp.com или www.general-russia.ru. Также Вы всегда можете обратиться в технический отдел Группы компаний ЭКО-Строй по телефонам + 7 812 949 74 34 или электронной почной info@eko-sp.com</t>
    </r>
  </si>
</sst>
</file>

<file path=xl/styles.xml><?xml version="1.0" encoding="utf-8"?>
<styleSheet xmlns="http://schemas.openxmlformats.org/spreadsheetml/2006/main">
  <numFmts count="6">
    <numFmt numFmtId="42" formatCode="_-* #,##0&quot;р.&quot;_-;\-* #,##0&quot;р.&quot;_-;_-* &quot;-&quot;&quot;р.&quot;_-;_-@_-"/>
    <numFmt numFmtId="41" formatCode="_-* #,##0_р_._-;\-* #,##0_р_._-;_-* &quot;-&quot;_р_._-;_-@_-"/>
    <numFmt numFmtId="180" formatCode="0.0"/>
    <numFmt numFmtId="185" formatCode="0.000"/>
    <numFmt numFmtId="188" formatCode="#,##0&quot;р.&quot;"/>
    <numFmt numFmtId="189" formatCode="[$$-409]#,##0"/>
  </numFmts>
  <fonts count="128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10"/>
      <name val="Arial Cyr"/>
      <charset val="204"/>
    </font>
    <font>
      <b/>
      <sz val="7.5"/>
      <name val="Arial Cyr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10"/>
      <name val="Arial Cyr"/>
      <family val="2"/>
      <charset val="204"/>
    </font>
    <font>
      <b/>
      <sz val="10"/>
      <name val="Times New Roman"/>
      <family val="1"/>
      <charset val="204"/>
    </font>
    <font>
      <b/>
      <sz val="9"/>
      <color indexed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name val="Arial Cyr"/>
      <family val="2"/>
      <charset val="204"/>
    </font>
    <font>
      <b/>
      <u/>
      <sz val="10"/>
      <name val="Times New Roman"/>
      <family val="1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indexed="14"/>
      <name val="Times New Roman"/>
      <family val="1"/>
      <charset val="204"/>
    </font>
    <font>
      <b/>
      <sz val="10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24"/>
      <color indexed="10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vertAlign val="superscript"/>
      <sz val="24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u/>
      <sz val="10"/>
      <color indexed="10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1"/>
      <color indexed="10"/>
      <name val="Arial Cyr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indexed="10"/>
      <name val="Arial "/>
      <charset val="204"/>
    </font>
    <font>
      <sz val="10"/>
      <color indexed="10"/>
      <name val="Times New Roman"/>
      <family val="1"/>
      <charset val="204"/>
    </font>
    <font>
      <b/>
      <sz val="9"/>
      <color indexed="10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8"/>
      <color indexed="23"/>
      <name val="Times New Roman"/>
      <family val="1"/>
      <charset val="204"/>
    </font>
    <font>
      <b/>
      <sz val="10"/>
      <color indexed="63"/>
      <name val="Arial"/>
      <family val="2"/>
      <charset val="204"/>
    </font>
    <font>
      <b/>
      <sz val="12"/>
      <color indexed="63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9"/>
      <color indexed="10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b/>
      <vertAlign val="superscript"/>
      <sz val="8"/>
      <name val="Arial"/>
      <family val="2"/>
      <charset val="204"/>
    </font>
    <font>
      <b/>
      <sz val="6"/>
      <name val="Arial"/>
      <family val="2"/>
      <charset val="204"/>
    </font>
    <font>
      <b/>
      <sz val="7"/>
      <name val="Arial"/>
      <family val="2"/>
      <charset val="204"/>
    </font>
    <font>
      <sz val="9"/>
      <name val="Arial Cyr"/>
      <charset val="204"/>
    </font>
    <font>
      <sz val="9"/>
      <color indexed="10"/>
      <name val="Arial Cyr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vertAlign val="superscript"/>
      <sz val="7"/>
      <name val="Arial"/>
      <family val="2"/>
      <charset val="204"/>
    </font>
    <font>
      <b/>
      <sz val="8"/>
      <color indexed="23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8"/>
      <color indexed="17"/>
      <name val="Times New Roman"/>
      <family val="1"/>
      <charset val="204"/>
    </font>
    <font>
      <b/>
      <sz val="8"/>
      <color indexed="17"/>
      <name val="Arial"/>
      <family val="2"/>
      <charset val="204"/>
    </font>
    <font>
      <b/>
      <sz val="8"/>
      <color indexed="12"/>
      <name val="Arial"/>
      <family val="2"/>
      <charset val="204"/>
    </font>
    <font>
      <sz val="6"/>
      <name val="Times New Roman"/>
      <family val="1"/>
      <charset val="204"/>
    </font>
    <font>
      <b/>
      <i/>
      <sz val="6"/>
      <name val="Times New Roman"/>
      <family val="1"/>
      <charset val="204"/>
    </font>
    <font>
      <b/>
      <sz val="6"/>
      <color indexed="17"/>
      <name val="Times New Roman"/>
      <family val="1"/>
      <charset val="204"/>
    </font>
    <font>
      <sz val="6"/>
      <name val="Arial Cyr"/>
      <charset val="204"/>
    </font>
    <font>
      <sz val="6"/>
      <name val="Arial"/>
      <family val="2"/>
      <charset val="204"/>
    </font>
    <font>
      <b/>
      <vertAlign val="superscript"/>
      <sz val="6"/>
      <name val="Arial"/>
      <family val="2"/>
      <charset val="204"/>
    </font>
    <font>
      <b/>
      <sz val="7"/>
      <color indexed="17"/>
      <name val="Times New Roman"/>
      <family val="1"/>
      <charset val="204"/>
    </font>
    <font>
      <sz val="7"/>
      <name val="Times New Roman"/>
      <family val="1"/>
      <charset val="204"/>
    </font>
    <font>
      <sz val="7"/>
      <name val="Arial Cyr"/>
      <charset val="204"/>
    </font>
    <font>
      <b/>
      <sz val="6"/>
      <color indexed="17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b/>
      <sz val="11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2"/>
      <color theme="1" tint="0.249977111117893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sz val="24"/>
      <color rgb="FFFF000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theme="1" tint="0.249977111117893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1" tint="0.249977111117893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6"/>
      <color theme="0"/>
      <name val="Arial"/>
      <family val="2"/>
      <charset val="204"/>
    </font>
    <font>
      <sz val="6"/>
      <color theme="1" tint="0.249977111117893"/>
      <name val="Arial"/>
      <family val="2"/>
      <charset val="204"/>
    </font>
    <font>
      <b/>
      <sz val="6"/>
      <color theme="1" tint="0.249977111117893"/>
      <name val="Arial"/>
      <family val="2"/>
      <charset val="204"/>
    </font>
    <font>
      <b/>
      <sz val="6"/>
      <color theme="1" tint="0.34998626667073579"/>
      <name val="Arial"/>
      <family val="2"/>
      <charset val="204"/>
    </font>
    <font>
      <b/>
      <sz val="6.5"/>
      <color theme="0"/>
      <name val="Arial"/>
      <family val="2"/>
      <charset val="204"/>
    </font>
    <font>
      <b/>
      <sz val="7"/>
      <color theme="0"/>
      <name val="Arial"/>
      <family val="2"/>
      <charset val="204"/>
    </font>
    <font>
      <b/>
      <sz val="7"/>
      <color theme="1" tint="0.249977111117893"/>
      <name val="Arial"/>
      <family val="2"/>
      <charset val="204"/>
    </font>
    <font>
      <sz val="7"/>
      <color theme="1" tint="0.249977111117893"/>
      <name val="Arial"/>
      <family val="2"/>
      <charset val="204"/>
    </font>
    <font>
      <b/>
      <sz val="12"/>
      <color theme="1" tint="0.34998626667073579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22"/>
      <color rgb="FFFF0000"/>
      <name val="Arial"/>
      <family val="2"/>
      <charset val="204"/>
    </font>
    <font>
      <b/>
      <sz val="13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5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indexed="64"/>
      </right>
      <top style="medium">
        <color rgb="FFFF0000"/>
      </top>
      <bottom style="medium">
        <color rgb="FFFF0000"/>
      </bottom>
      <diagonal/>
    </border>
    <border>
      <left style="medium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theme="1" tint="0.24994659260841701"/>
      </right>
      <top/>
      <bottom/>
      <diagonal/>
    </border>
  </borders>
  <cellStyleXfs count="8">
    <xf numFmtId="0" fontId="0" fillId="0" borderId="0"/>
    <xf numFmtId="42" fontId="1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4" fillId="0" borderId="0"/>
    <xf numFmtId="0" fontId="18" fillId="0" borderId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95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Fill="1" applyAlignment="1">
      <alignment horizontal="center" vertical="center"/>
    </xf>
    <xf numFmtId="0" fontId="7" fillId="0" borderId="0" xfId="0" applyFont="1" applyFill="1"/>
    <xf numFmtId="0" fontId="11" fillId="0" borderId="0" xfId="0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189" fontId="12" fillId="0" borderId="2" xfId="0" applyNumberFormat="1" applyFont="1" applyFill="1" applyBorder="1" applyAlignment="1">
      <alignment horizontal="center" vertical="center"/>
    </xf>
    <xf numFmtId="0" fontId="5" fillId="0" borderId="0" xfId="0" applyFont="1"/>
    <xf numFmtId="9" fontId="5" fillId="0" borderId="0" xfId="0" applyNumberFormat="1" applyFont="1"/>
    <xf numFmtId="1" fontId="5" fillId="0" borderId="0" xfId="0" applyNumberFormat="1" applyFont="1"/>
    <xf numFmtId="189" fontId="5" fillId="0" borderId="0" xfId="0" applyNumberFormat="1" applyFont="1"/>
    <xf numFmtId="0" fontId="5" fillId="0" borderId="0" xfId="0" applyFont="1" applyBorder="1" applyAlignment="1">
      <alignment horizontal="center" vertical="center"/>
    </xf>
    <xf numFmtId="189" fontId="1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12" fillId="2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0" borderId="0" xfId="0" applyFont="1"/>
    <xf numFmtId="0" fontId="5" fillId="0" borderId="4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0" fillId="3" borderId="0" xfId="0" applyFill="1"/>
    <xf numFmtId="0" fontId="7" fillId="3" borderId="0" xfId="0" applyFont="1" applyFill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9" fillId="0" borderId="0" xfId="0" applyFont="1"/>
    <xf numFmtId="0" fontId="5" fillId="0" borderId="0" xfId="0" applyFont="1" applyBorder="1"/>
    <xf numFmtId="0" fontId="19" fillId="0" borderId="0" xfId="0" applyFont="1" applyFill="1"/>
    <xf numFmtId="0" fontId="14" fillId="0" borderId="0" xfId="0" applyFont="1" applyFill="1" applyBorder="1" applyAlignment="1">
      <alignment horizontal="left" vertical="center"/>
    </xf>
    <xf numFmtId="9" fontId="5" fillId="0" borderId="0" xfId="0" applyNumberFormat="1" applyFont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/>
    <xf numFmtId="0" fontId="14" fillId="0" borderId="0" xfId="0" applyFont="1" applyFill="1" applyBorder="1"/>
    <xf numFmtId="0" fontId="14" fillId="0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/>
    </xf>
    <xf numFmtId="185" fontId="5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13" fillId="0" borderId="0" xfId="0" applyFont="1" applyFill="1" applyBorder="1"/>
    <xf numFmtId="0" fontId="6" fillId="0" borderId="0" xfId="0" applyNumberFormat="1" applyFont="1" applyFill="1" applyBorder="1" applyAlignment="1">
      <alignment horizontal="center"/>
    </xf>
    <xf numFmtId="189" fontId="12" fillId="0" borderId="0" xfId="0" applyNumberFormat="1" applyFont="1" applyFill="1" applyBorder="1" applyAlignment="1">
      <alignment horizontal="center"/>
    </xf>
    <xf numFmtId="0" fontId="14" fillId="0" borderId="0" xfId="0" applyFont="1" applyBorder="1"/>
    <xf numFmtId="189" fontId="12" fillId="0" borderId="0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1" fontId="12" fillId="6" borderId="0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6" borderId="0" xfId="0" applyFont="1" applyFill="1"/>
    <xf numFmtId="0" fontId="0" fillId="6" borderId="0" xfId="0" applyFill="1"/>
    <xf numFmtId="0" fontId="27" fillId="0" borderId="0" xfId="0" applyNumberFormat="1" applyFont="1" applyFill="1" applyBorder="1" applyAlignment="1">
      <alignment horizontal="left" vertical="center"/>
    </xf>
    <xf numFmtId="0" fontId="95" fillId="7" borderId="6" xfId="0" applyFont="1" applyFill="1" applyBorder="1" applyAlignment="1">
      <alignment horizontal="center" vertical="center"/>
    </xf>
    <xf numFmtId="49" fontId="95" fillId="7" borderId="6" xfId="5" applyNumberFormat="1" applyFont="1" applyFill="1" applyBorder="1" applyAlignment="1">
      <alignment horizontal="center" vertical="center"/>
    </xf>
    <xf numFmtId="0" fontId="95" fillId="7" borderId="6" xfId="0" applyFont="1" applyFill="1" applyBorder="1" applyAlignment="1">
      <alignment horizontal="center" vertical="center" wrapText="1"/>
    </xf>
    <xf numFmtId="0" fontId="95" fillId="7" borderId="6" xfId="0" applyFont="1" applyFill="1" applyBorder="1" applyAlignment="1">
      <alignment horizontal="center" vertical="center"/>
    </xf>
    <xf numFmtId="0" fontId="95" fillId="7" borderId="7" xfId="0" applyFont="1" applyFill="1" applyBorder="1" applyAlignment="1">
      <alignment horizontal="center" vertical="center" wrapText="1"/>
    </xf>
    <xf numFmtId="189" fontId="95" fillId="7" borderId="7" xfId="0" applyNumberFormat="1" applyFont="1" applyFill="1" applyBorder="1" applyAlignment="1">
      <alignment horizontal="center" vertical="center" wrapText="1"/>
    </xf>
    <xf numFmtId="188" fontId="95" fillId="7" borderId="7" xfId="1" applyNumberFormat="1" applyFont="1" applyFill="1" applyBorder="1" applyAlignment="1">
      <alignment horizontal="center" vertical="center" wrapText="1"/>
    </xf>
    <xf numFmtId="0" fontId="95" fillId="7" borderId="8" xfId="0" applyFont="1" applyFill="1" applyBorder="1" applyAlignment="1">
      <alignment horizontal="center" vertical="center" wrapText="1"/>
    </xf>
    <xf numFmtId="9" fontId="25" fillId="0" borderId="0" xfId="0" applyNumberFormat="1" applyFont="1" applyFill="1" applyBorder="1" applyAlignment="1">
      <alignment vertical="center" wrapText="1"/>
    </xf>
    <xf numFmtId="9" fontId="96" fillId="0" borderId="9" xfId="0" applyNumberFormat="1" applyFont="1" applyBorder="1" applyAlignment="1">
      <alignment horizontal="center" vertical="center"/>
    </xf>
    <xf numFmtId="185" fontId="96" fillId="0" borderId="2" xfId="0" applyNumberFormat="1" applyFont="1" applyBorder="1" applyAlignment="1">
      <alignment horizontal="center" vertical="center"/>
    </xf>
    <xf numFmtId="9" fontId="96" fillId="0" borderId="10" xfId="0" applyNumberFormat="1" applyFont="1" applyBorder="1" applyAlignment="1">
      <alignment horizontal="center" vertical="center"/>
    </xf>
    <xf numFmtId="185" fontId="96" fillId="0" borderId="11" xfId="0" applyNumberFormat="1" applyFont="1" applyBorder="1" applyAlignment="1">
      <alignment horizontal="center" vertical="center"/>
    </xf>
    <xf numFmtId="9" fontId="96" fillId="0" borderId="12" xfId="0" applyNumberFormat="1" applyFont="1" applyBorder="1" applyAlignment="1">
      <alignment horizontal="center" vertical="center"/>
    </xf>
    <xf numFmtId="185" fontId="96" fillId="0" borderId="13" xfId="0" applyNumberFormat="1" applyFont="1" applyBorder="1" applyAlignment="1">
      <alignment horizontal="center" vertical="center"/>
    </xf>
    <xf numFmtId="0" fontId="97" fillId="8" borderId="14" xfId="0" applyFont="1" applyFill="1" applyBorder="1" applyAlignment="1">
      <alignment horizontal="center" vertical="center"/>
    </xf>
    <xf numFmtId="0" fontId="97" fillId="8" borderId="15" xfId="0" applyFont="1" applyFill="1" applyBorder="1" applyAlignment="1">
      <alignment horizontal="center" vertical="center"/>
    </xf>
    <xf numFmtId="0" fontId="97" fillId="8" borderId="16" xfId="0" applyFont="1" applyFill="1" applyBorder="1" applyAlignment="1">
      <alignment horizontal="center" vertical="center"/>
    </xf>
    <xf numFmtId="1" fontId="98" fillId="8" borderId="2" xfId="0" applyNumberFormat="1" applyFont="1" applyFill="1" applyBorder="1" applyAlignment="1">
      <alignment horizontal="center" vertical="center"/>
    </xf>
    <xf numFmtId="1" fontId="98" fillId="8" borderId="11" xfId="0" applyNumberFormat="1" applyFont="1" applyFill="1" applyBorder="1" applyAlignment="1">
      <alignment horizontal="center" vertical="center"/>
    </xf>
    <xf numFmtId="1" fontId="98" fillId="8" borderId="13" xfId="0" applyNumberFormat="1" applyFont="1" applyFill="1" applyBorder="1" applyAlignment="1">
      <alignment horizontal="center" vertical="center"/>
    </xf>
    <xf numFmtId="0" fontId="99" fillId="9" borderId="17" xfId="0" applyFont="1" applyFill="1" applyBorder="1" applyAlignment="1">
      <alignment vertical="center"/>
    </xf>
    <xf numFmtId="0" fontId="99" fillId="9" borderId="7" xfId="0" applyFont="1" applyFill="1" applyBorder="1" applyAlignment="1">
      <alignment vertical="center"/>
    </xf>
    <xf numFmtId="0" fontId="100" fillId="6" borderId="18" xfId="0" applyFont="1" applyFill="1" applyBorder="1" applyAlignment="1">
      <alignment horizontal="right" vertical="center"/>
    </xf>
    <xf numFmtId="0" fontId="100" fillId="6" borderId="0" xfId="0" applyFont="1" applyFill="1" applyBorder="1" applyAlignment="1">
      <alignment horizontal="right" vertical="center"/>
    </xf>
    <xf numFmtId="0" fontId="100" fillId="6" borderId="19" xfId="0" applyFont="1" applyFill="1" applyBorder="1" applyAlignment="1">
      <alignment horizontal="right" vertical="center"/>
    </xf>
    <xf numFmtId="0" fontId="19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 vertical="center"/>
    </xf>
    <xf numFmtId="1" fontId="28" fillId="0" borderId="0" xfId="0" applyNumberFormat="1" applyFont="1" applyFill="1" applyBorder="1" applyAlignment="1">
      <alignment horizontal="left" vertical="center"/>
    </xf>
    <xf numFmtId="0" fontId="25" fillId="0" borderId="0" xfId="0" applyFont="1" applyBorder="1" applyAlignment="1">
      <alignment horizontal="right" vertical="center" indent="1"/>
    </xf>
    <xf numFmtId="9" fontId="101" fillId="9" borderId="73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" fontId="21" fillId="0" borderId="0" xfId="0" applyNumberFormat="1" applyFont="1" applyFill="1" applyBorder="1" applyAlignment="1">
      <alignment horizontal="center" vertical="center"/>
    </xf>
    <xf numFmtId="0" fontId="5" fillId="0" borderId="19" xfId="0" applyFont="1" applyBorder="1"/>
    <xf numFmtId="1" fontId="22" fillId="0" borderId="20" xfId="0" applyNumberFormat="1" applyFont="1" applyBorder="1" applyAlignment="1">
      <alignment horizontal="center"/>
    </xf>
    <xf numFmtId="189" fontId="12" fillId="0" borderId="21" xfId="0" applyNumberFormat="1" applyFont="1" applyBorder="1" applyAlignment="1">
      <alignment horizontal="left"/>
    </xf>
    <xf numFmtId="0" fontId="5" fillId="0" borderId="21" xfId="0" applyFont="1" applyBorder="1"/>
    <xf numFmtId="0" fontId="12" fillId="0" borderId="21" xfId="0" applyFont="1" applyBorder="1" applyAlignment="1">
      <alignment horizontal="center"/>
    </xf>
    <xf numFmtId="189" fontId="5" fillId="0" borderId="21" xfId="0" applyNumberFormat="1" applyFont="1" applyBorder="1"/>
    <xf numFmtId="0" fontId="5" fillId="0" borderId="22" xfId="0" applyFont="1" applyBorder="1"/>
    <xf numFmtId="180" fontId="96" fillId="0" borderId="4" xfId="0" applyNumberFormat="1" applyFont="1" applyBorder="1" applyAlignment="1">
      <alignment horizontal="center" vertical="center"/>
    </xf>
    <xf numFmtId="180" fontId="96" fillId="0" borderId="23" xfId="0" applyNumberFormat="1" applyFont="1" applyBorder="1" applyAlignment="1">
      <alignment horizontal="center" vertical="center"/>
    </xf>
    <xf numFmtId="180" fontId="96" fillId="0" borderId="5" xfId="0" applyNumberFormat="1" applyFont="1" applyBorder="1" applyAlignment="1">
      <alignment horizontal="center" vertical="center"/>
    </xf>
    <xf numFmtId="189" fontId="98" fillId="6" borderId="4" xfId="0" applyNumberFormat="1" applyFont="1" applyFill="1" applyBorder="1" applyAlignment="1">
      <alignment horizontal="right" vertical="center" indent="1"/>
    </xf>
    <xf numFmtId="189" fontId="98" fillId="6" borderId="24" xfId="0" applyNumberFormat="1" applyFont="1" applyFill="1" applyBorder="1" applyAlignment="1">
      <alignment horizontal="right" vertical="center" indent="1"/>
    </xf>
    <xf numFmtId="9" fontId="96" fillId="0" borderId="25" xfId="0" applyNumberFormat="1" applyFont="1" applyBorder="1" applyAlignment="1">
      <alignment horizontal="center" vertical="center"/>
    </xf>
    <xf numFmtId="9" fontId="96" fillId="0" borderId="26" xfId="0" applyNumberFormat="1" applyFont="1" applyBorder="1" applyAlignment="1">
      <alignment horizontal="center" vertical="center"/>
    </xf>
    <xf numFmtId="9" fontId="96" fillId="0" borderId="27" xfId="0" applyNumberFormat="1" applyFont="1" applyBorder="1" applyAlignment="1">
      <alignment horizontal="center" vertical="center"/>
    </xf>
    <xf numFmtId="1" fontId="98" fillId="8" borderId="9" xfId="0" applyNumberFormat="1" applyFont="1" applyFill="1" applyBorder="1" applyAlignment="1">
      <alignment horizontal="center" vertical="center"/>
    </xf>
    <xf numFmtId="1" fontId="98" fillId="8" borderId="10" xfId="0" applyNumberFormat="1" applyFont="1" applyFill="1" applyBorder="1" applyAlignment="1">
      <alignment horizontal="center" vertical="center"/>
    </xf>
    <xf numFmtId="1" fontId="98" fillId="8" borderId="12" xfId="0" applyNumberFormat="1" applyFont="1" applyFill="1" applyBorder="1" applyAlignment="1">
      <alignment horizontal="center" vertical="center"/>
    </xf>
    <xf numFmtId="189" fontId="98" fillId="0" borderId="4" xfId="0" applyNumberFormat="1" applyFont="1" applyFill="1" applyBorder="1" applyAlignment="1">
      <alignment horizontal="right" vertical="center" indent="1"/>
    </xf>
    <xf numFmtId="189" fontId="98" fillId="0" borderId="5" xfId="0" applyNumberFormat="1" applyFont="1" applyFill="1" applyBorder="1" applyAlignment="1">
      <alignment horizontal="right" vertical="center" indent="1"/>
    </xf>
    <xf numFmtId="189" fontId="98" fillId="6" borderId="0" xfId="0" applyNumberFormat="1" applyFont="1" applyFill="1" applyBorder="1" applyAlignment="1">
      <alignment horizontal="right" vertical="center" indent="1"/>
    </xf>
    <xf numFmtId="0" fontId="25" fillId="0" borderId="18" xfId="0" applyFont="1" applyBorder="1" applyAlignment="1">
      <alignment horizontal="left" vertical="center" indent="1"/>
    </xf>
    <xf numFmtId="0" fontId="5" fillId="0" borderId="18" xfId="0" applyFont="1" applyBorder="1" applyAlignment="1">
      <alignment horizontal="left" indent="1"/>
    </xf>
    <xf numFmtId="0" fontId="98" fillId="0" borderId="14" xfId="0" applyFont="1" applyBorder="1" applyAlignment="1">
      <alignment horizontal="left" vertical="center" indent="1"/>
    </xf>
    <xf numFmtId="0" fontId="98" fillId="0" borderId="16" xfId="0" applyFont="1" applyBorder="1" applyAlignment="1">
      <alignment horizontal="left" vertical="center" indent="1"/>
    </xf>
    <xf numFmtId="0" fontId="98" fillId="0" borderId="15" xfId="0" applyFont="1" applyBorder="1" applyAlignment="1">
      <alignment horizontal="left" vertical="center" indent="1"/>
    </xf>
    <xf numFmtId="0" fontId="102" fillId="6" borderId="18" xfId="0" applyFont="1" applyFill="1" applyBorder="1" applyAlignment="1">
      <alignment horizontal="left" vertical="center" indent="1"/>
    </xf>
    <xf numFmtId="0" fontId="98" fillId="6" borderId="0" xfId="0" applyFont="1" applyFill="1" applyBorder="1" applyAlignment="1">
      <alignment horizontal="left" vertical="center" indent="1"/>
    </xf>
    <xf numFmtId="0" fontId="96" fillId="6" borderId="0" xfId="0" applyFont="1" applyFill="1" applyBorder="1" applyAlignment="1">
      <alignment horizontal="center" vertical="center"/>
    </xf>
    <xf numFmtId="0" fontId="98" fillId="6" borderId="0" xfId="5" applyNumberFormat="1" applyFont="1" applyFill="1" applyBorder="1" applyAlignment="1">
      <alignment horizontal="center" vertical="center" wrapText="1"/>
    </xf>
    <xf numFmtId="0" fontId="97" fillId="6" borderId="0" xfId="0" applyFont="1" applyFill="1" applyBorder="1" applyAlignment="1">
      <alignment horizontal="center" vertical="center"/>
    </xf>
    <xf numFmtId="9" fontId="96" fillId="6" borderId="0" xfId="0" applyNumberFormat="1" applyFont="1" applyFill="1" applyBorder="1" applyAlignment="1">
      <alignment horizontal="center" vertical="center"/>
    </xf>
    <xf numFmtId="1" fontId="98" fillId="6" borderId="0" xfId="0" applyNumberFormat="1" applyFont="1" applyFill="1" applyBorder="1" applyAlignment="1">
      <alignment horizontal="center" vertical="center"/>
    </xf>
    <xf numFmtId="185" fontId="96" fillId="6" borderId="0" xfId="0" applyNumberFormat="1" applyFont="1" applyFill="1" applyBorder="1" applyAlignment="1">
      <alignment horizontal="center" vertical="center"/>
    </xf>
    <xf numFmtId="180" fontId="96" fillId="6" borderId="0" xfId="0" applyNumberFormat="1" applyFont="1" applyFill="1" applyBorder="1" applyAlignment="1">
      <alignment horizontal="center" vertical="center"/>
    </xf>
    <xf numFmtId="0" fontId="95" fillId="7" borderId="28" xfId="0" applyFont="1" applyFill="1" applyBorder="1"/>
    <xf numFmtId="0" fontId="95" fillId="7" borderId="7" xfId="0" applyFont="1" applyFill="1" applyBorder="1"/>
    <xf numFmtId="0" fontId="95" fillId="7" borderId="8" xfId="0" applyFont="1" applyFill="1" applyBorder="1"/>
    <xf numFmtId="0" fontId="5" fillId="0" borderId="9" xfId="0" applyFont="1" applyFill="1" applyBorder="1" applyAlignment="1">
      <alignment horizontal="left" vertical="center" wrapText="1"/>
    </xf>
    <xf numFmtId="0" fontId="103" fillId="0" borderId="6" xfId="0" applyFont="1" applyBorder="1" applyAlignment="1">
      <alignment horizontal="left" vertical="center" indent="1"/>
    </xf>
    <xf numFmtId="180" fontId="25" fillId="8" borderId="74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9" xfId="0" applyFont="1" applyBorder="1" applyAlignment="1">
      <alignment horizontal="center" vertical="center"/>
    </xf>
    <xf numFmtId="0" fontId="95" fillId="7" borderId="6" xfId="0" applyFont="1" applyFill="1" applyBorder="1" applyAlignment="1">
      <alignment horizontal="center" vertical="center" wrapText="1"/>
    </xf>
    <xf numFmtId="0" fontId="95" fillId="7" borderId="6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89" fontId="98" fillId="6" borderId="30" xfId="0" applyNumberFormat="1" applyFont="1" applyFill="1" applyBorder="1" applyAlignment="1">
      <alignment horizontal="right" vertical="center" indent="1"/>
    </xf>
    <xf numFmtId="189" fontId="98" fillId="6" borderId="31" xfId="0" applyNumberFormat="1" applyFont="1" applyFill="1" applyBorder="1" applyAlignment="1">
      <alignment horizontal="right" vertical="center" indent="1"/>
    </xf>
    <xf numFmtId="189" fontId="98" fillId="6" borderId="16" xfId="0" applyNumberFormat="1" applyFont="1" applyFill="1" applyBorder="1" applyAlignment="1">
      <alignment horizontal="right" vertical="center" indent="1"/>
    </xf>
    <xf numFmtId="189" fontId="98" fillId="6" borderId="14" xfId="0" applyNumberFormat="1" applyFont="1" applyFill="1" applyBorder="1" applyAlignment="1">
      <alignment horizontal="right" vertical="center" indent="1"/>
    </xf>
    <xf numFmtId="189" fontId="98" fillId="0" borderId="14" xfId="0" applyNumberFormat="1" applyFont="1" applyFill="1" applyBorder="1" applyAlignment="1">
      <alignment horizontal="right" vertical="center" indent="1"/>
    </xf>
    <xf numFmtId="189" fontId="98" fillId="0" borderId="15" xfId="0" applyNumberFormat="1" applyFont="1" applyFill="1" applyBorder="1" applyAlignment="1">
      <alignment horizontal="right" vertical="center" indent="1"/>
    </xf>
    <xf numFmtId="189" fontId="98" fillId="0" borderId="16" xfId="0" applyNumberFormat="1" applyFont="1" applyFill="1" applyBorder="1" applyAlignment="1">
      <alignment horizontal="right" vertical="center" indent="1"/>
    </xf>
    <xf numFmtId="0" fontId="103" fillId="0" borderId="6" xfId="0" applyFont="1" applyBorder="1" applyAlignment="1">
      <alignment horizontal="left" vertical="center" wrapText="1" inden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189" fontId="12" fillId="0" borderId="33" xfId="0" applyNumberFormat="1" applyFont="1" applyFill="1" applyBorder="1" applyAlignment="1">
      <alignment horizontal="center" vertical="center"/>
    </xf>
    <xf numFmtId="0" fontId="97" fillId="8" borderId="6" xfId="0" applyFont="1" applyFill="1" applyBorder="1" applyAlignment="1">
      <alignment horizontal="center" vertical="center"/>
    </xf>
    <xf numFmtId="9" fontId="96" fillId="0" borderId="32" xfId="0" applyNumberFormat="1" applyFont="1" applyBorder="1" applyAlignment="1">
      <alignment horizontal="center" vertical="center"/>
    </xf>
    <xf numFmtId="189" fontId="98" fillId="0" borderId="24" xfId="0" applyNumberFormat="1" applyFont="1" applyFill="1" applyBorder="1" applyAlignment="1">
      <alignment horizontal="right" vertical="center" indent="1"/>
    </xf>
    <xf numFmtId="1" fontId="98" fillId="8" borderId="33" xfId="0" applyNumberFormat="1" applyFont="1" applyFill="1" applyBorder="1" applyAlignment="1">
      <alignment horizontal="center" vertical="center"/>
    </xf>
    <xf numFmtId="185" fontId="96" fillId="0" borderId="33" xfId="0" applyNumberFormat="1" applyFont="1" applyBorder="1" applyAlignment="1">
      <alignment horizontal="center" vertical="center"/>
    </xf>
    <xf numFmtId="180" fontId="96" fillId="0" borderId="24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5" fillId="6" borderId="0" xfId="0" applyFont="1" applyFill="1" applyAlignment="1">
      <alignment horizontal="left"/>
    </xf>
    <xf numFmtId="9" fontId="5" fillId="0" borderId="0" xfId="0" applyNumberFormat="1" applyFont="1" applyAlignment="1">
      <alignment horizontal="left"/>
    </xf>
    <xf numFmtId="0" fontId="95" fillId="7" borderId="6" xfId="0" applyFont="1" applyFill="1" applyBorder="1" applyAlignment="1">
      <alignment horizontal="left" vertical="center"/>
    </xf>
    <xf numFmtId="0" fontId="5" fillId="0" borderId="29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89" fontId="98" fillId="6" borderId="6" xfId="0" applyNumberFormat="1" applyFont="1" applyFill="1" applyBorder="1" applyAlignment="1">
      <alignment horizontal="right" vertical="center" indent="1"/>
    </xf>
    <xf numFmtId="189" fontId="98" fillId="0" borderId="6" xfId="0" applyNumberFormat="1" applyFont="1" applyFill="1" applyBorder="1" applyAlignment="1">
      <alignment horizontal="right" vertical="center" indent="1"/>
    </xf>
    <xf numFmtId="0" fontId="7" fillId="0" borderId="6" xfId="0" applyFont="1" applyBorder="1"/>
    <xf numFmtId="0" fontId="98" fillId="0" borderId="6" xfId="0" applyFont="1" applyFill="1" applyBorder="1" applyAlignment="1">
      <alignment horizontal="center" vertical="center" wrapText="1"/>
    </xf>
    <xf numFmtId="0" fontId="98" fillId="0" borderId="6" xfId="0" applyFont="1" applyBorder="1" applyAlignment="1">
      <alignment horizontal="center" vertical="center" wrapText="1"/>
    </xf>
    <xf numFmtId="189" fontId="12" fillId="0" borderId="6" xfId="0" applyNumberFormat="1" applyFont="1" applyFill="1" applyBorder="1" applyAlignment="1">
      <alignment horizontal="center" vertical="center"/>
    </xf>
    <xf numFmtId="9" fontId="96" fillId="0" borderId="6" xfId="0" applyNumberFormat="1" applyFont="1" applyBorder="1" applyAlignment="1">
      <alignment horizontal="center" vertical="center"/>
    </xf>
    <xf numFmtId="1" fontId="98" fillId="8" borderId="6" xfId="0" applyNumberFormat="1" applyFont="1" applyFill="1" applyBorder="1" applyAlignment="1">
      <alignment horizontal="center" vertical="center"/>
    </xf>
    <xf numFmtId="185" fontId="96" fillId="0" borderId="6" xfId="0" applyNumberFormat="1" applyFont="1" applyBorder="1" applyAlignment="1">
      <alignment horizontal="center" vertical="center"/>
    </xf>
    <xf numFmtId="180" fontId="96" fillId="0" borderId="6" xfId="0" applyNumberFormat="1" applyFont="1" applyBorder="1" applyAlignment="1">
      <alignment horizontal="center" vertical="center"/>
    </xf>
    <xf numFmtId="0" fontId="95" fillId="7" borderId="6" xfId="0" applyFont="1" applyFill="1" applyBorder="1" applyAlignment="1">
      <alignment horizontal="center" vertical="center"/>
    </xf>
    <xf numFmtId="0" fontId="103" fillId="0" borderId="30" xfId="0" applyFont="1" applyBorder="1" applyAlignment="1">
      <alignment horizontal="left" vertical="center" indent="1"/>
    </xf>
    <xf numFmtId="188" fontId="95" fillId="7" borderId="34" xfId="1" applyNumberFormat="1" applyFont="1" applyFill="1" applyBorder="1" applyAlignment="1">
      <alignment horizontal="center" vertical="center" wrapText="1"/>
    </xf>
    <xf numFmtId="0" fontId="95" fillId="7" borderId="34" xfId="0" applyFont="1" applyFill="1" applyBorder="1" applyAlignment="1">
      <alignment horizontal="center" vertical="center" wrapText="1"/>
    </xf>
    <xf numFmtId="0" fontId="95" fillId="7" borderId="3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left" vertical="center" wrapText="1" indent="1"/>
    </xf>
    <xf numFmtId="0" fontId="19" fillId="0" borderId="6" xfId="0" applyFont="1" applyFill="1" applyBorder="1" applyAlignment="1">
      <alignment vertical="center" wrapText="1"/>
    </xf>
    <xf numFmtId="0" fontId="46" fillId="0" borderId="3" xfId="0" applyFont="1" applyBorder="1" applyAlignment="1">
      <alignment wrapText="1"/>
    </xf>
    <xf numFmtId="0" fontId="14" fillId="0" borderId="36" xfId="0" applyFont="1" applyFill="1" applyBorder="1"/>
    <xf numFmtId="0" fontId="13" fillId="0" borderId="34" xfId="0" applyFont="1" applyFill="1" applyBorder="1"/>
    <xf numFmtId="0" fontId="6" fillId="0" borderId="34" xfId="0" applyNumberFormat="1" applyFont="1" applyFill="1" applyBorder="1" applyAlignment="1">
      <alignment horizontal="center"/>
    </xf>
    <xf numFmtId="0" fontId="13" fillId="6" borderId="34" xfId="0" applyFont="1" applyFill="1" applyBorder="1"/>
    <xf numFmtId="189" fontId="20" fillId="6" borderId="34" xfId="0" applyNumberFormat="1" applyFont="1" applyFill="1" applyBorder="1" applyAlignment="1">
      <alignment horizontal="center"/>
    </xf>
    <xf numFmtId="9" fontId="5" fillId="6" borderId="34" xfId="0" applyNumberFormat="1" applyFont="1" applyFill="1" applyBorder="1" applyAlignment="1">
      <alignment horizontal="center" vertical="center"/>
    </xf>
    <xf numFmtId="0" fontId="5" fillId="6" borderId="34" xfId="0" applyFont="1" applyFill="1" applyBorder="1"/>
    <xf numFmtId="1" fontId="12" fillId="6" borderId="34" xfId="0" applyNumberFormat="1" applyFont="1" applyFill="1" applyBorder="1" applyAlignment="1">
      <alignment horizontal="center" vertical="center"/>
    </xf>
    <xf numFmtId="185" fontId="5" fillId="6" borderId="34" xfId="4" applyNumberFormat="1" applyFont="1" applyFill="1" applyBorder="1" applyAlignment="1">
      <alignment horizontal="center"/>
    </xf>
    <xf numFmtId="2" fontId="5" fillId="6" borderId="35" xfId="4" applyNumberFormat="1" applyFont="1" applyFill="1" applyBorder="1" applyAlignment="1">
      <alignment horizontal="center"/>
    </xf>
    <xf numFmtId="0" fontId="7" fillId="0" borderId="30" xfId="0" applyFont="1" applyBorder="1"/>
    <xf numFmtId="0" fontId="98" fillId="0" borderId="30" xfId="0" applyFont="1" applyFill="1" applyBorder="1" applyAlignment="1">
      <alignment horizontal="center" vertical="center" wrapText="1"/>
    </xf>
    <xf numFmtId="0" fontId="98" fillId="0" borderId="30" xfId="0" applyFont="1" applyBorder="1" applyAlignment="1">
      <alignment horizontal="center" vertical="center" wrapText="1"/>
    </xf>
    <xf numFmtId="189" fontId="12" fillId="0" borderId="30" xfId="0" applyNumberFormat="1" applyFont="1" applyFill="1" applyBorder="1" applyAlignment="1">
      <alignment horizontal="center" vertical="center"/>
    </xf>
    <xf numFmtId="0" fontId="97" fillId="8" borderId="30" xfId="0" applyFont="1" applyFill="1" applyBorder="1" applyAlignment="1">
      <alignment horizontal="center" vertical="center"/>
    </xf>
    <xf numFmtId="9" fontId="96" fillId="0" borderId="30" xfId="0" applyNumberFormat="1" applyFont="1" applyBorder="1" applyAlignment="1">
      <alignment horizontal="center" vertical="center"/>
    </xf>
    <xf numFmtId="189" fontId="98" fillId="0" borderId="30" xfId="0" applyNumberFormat="1" applyFont="1" applyFill="1" applyBorder="1" applyAlignment="1">
      <alignment horizontal="right" vertical="center" indent="1"/>
    </xf>
    <xf numFmtId="1" fontId="98" fillId="8" borderId="30" xfId="0" applyNumberFormat="1" applyFont="1" applyFill="1" applyBorder="1" applyAlignment="1">
      <alignment horizontal="center" vertical="center"/>
    </xf>
    <xf numFmtId="185" fontId="96" fillId="0" borderId="30" xfId="0" applyNumberFormat="1" applyFont="1" applyBorder="1" applyAlignment="1">
      <alignment horizontal="center" vertical="center"/>
    </xf>
    <xf numFmtId="180" fontId="96" fillId="0" borderId="30" xfId="0" applyNumberFormat="1" applyFont="1" applyBorder="1" applyAlignment="1">
      <alignment horizontal="center" vertical="center"/>
    </xf>
    <xf numFmtId="0" fontId="95" fillId="7" borderId="37" xfId="0" applyFont="1" applyFill="1" applyBorder="1" applyAlignment="1">
      <alignment horizontal="center" vertical="center"/>
    </xf>
    <xf numFmtId="0" fontId="20" fillId="6" borderId="34" xfId="0" applyFont="1" applyFill="1" applyBorder="1" applyAlignment="1">
      <alignment horizontal="center" vertical="center"/>
    </xf>
    <xf numFmtId="0" fontId="95" fillId="6" borderId="0" xfId="0" applyFont="1" applyFill="1" applyBorder="1" applyAlignment="1">
      <alignment horizontal="center" vertical="center"/>
    </xf>
    <xf numFmtId="1" fontId="5" fillId="6" borderId="0" xfId="0" applyNumberFormat="1" applyFont="1" applyFill="1" applyAlignment="1">
      <alignment horizontal="center" vertical="center"/>
    </xf>
    <xf numFmtId="0" fontId="103" fillId="0" borderId="36" xfId="0" applyFont="1" applyBorder="1" applyAlignment="1">
      <alignment horizontal="left" vertical="center" indent="1"/>
    </xf>
    <xf numFmtId="0" fontId="103" fillId="0" borderId="34" xfId="0" applyFont="1" applyBorder="1" applyAlignment="1">
      <alignment horizontal="left" vertical="center" indent="1"/>
    </xf>
    <xf numFmtId="0" fontId="98" fillId="0" borderId="34" xfId="0" applyFont="1" applyFill="1" applyBorder="1" applyAlignment="1">
      <alignment horizontal="center" vertical="center" wrapText="1"/>
    </xf>
    <xf numFmtId="0" fontId="98" fillId="0" borderId="34" xfId="0" applyFont="1" applyBorder="1" applyAlignment="1">
      <alignment horizontal="center" vertical="center" wrapText="1"/>
    </xf>
    <xf numFmtId="189" fontId="12" fillId="0" borderId="34" xfId="0" applyNumberFormat="1" applyFont="1" applyFill="1" applyBorder="1" applyAlignment="1">
      <alignment horizontal="center" vertical="center"/>
    </xf>
    <xf numFmtId="189" fontId="98" fillId="6" borderId="34" xfId="0" applyNumberFormat="1" applyFont="1" applyFill="1" applyBorder="1" applyAlignment="1">
      <alignment horizontal="right" vertical="center" indent="1"/>
    </xf>
    <xf numFmtId="0" fontId="97" fillId="8" borderId="34" xfId="0" applyFont="1" applyFill="1" applyBorder="1" applyAlignment="1">
      <alignment horizontal="center" vertical="center"/>
    </xf>
    <xf numFmtId="9" fontId="96" fillId="0" borderId="34" xfId="0" applyNumberFormat="1" applyFont="1" applyBorder="1" applyAlignment="1">
      <alignment horizontal="center" vertical="center"/>
    </xf>
    <xf numFmtId="189" fontId="98" fillId="0" borderId="34" xfId="0" applyNumberFormat="1" applyFont="1" applyFill="1" applyBorder="1" applyAlignment="1">
      <alignment horizontal="right" vertical="center" indent="1"/>
    </xf>
    <xf numFmtId="1" fontId="98" fillId="8" borderId="34" xfId="0" applyNumberFormat="1" applyFont="1" applyFill="1" applyBorder="1" applyAlignment="1">
      <alignment horizontal="center" vertical="center"/>
    </xf>
    <xf numFmtId="185" fontId="96" fillId="0" borderId="34" xfId="0" applyNumberFormat="1" applyFont="1" applyBorder="1" applyAlignment="1">
      <alignment horizontal="center" vertical="center"/>
    </xf>
    <xf numFmtId="180" fontId="96" fillId="0" borderId="35" xfId="0" applyNumberFormat="1" applyFont="1" applyBorder="1" applyAlignment="1">
      <alignment horizontal="center" vertical="center"/>
    </xf>
    <xf numFmtId="0" fontId="95" fillId="7" borderId="6" xfId="0" applyFont="1" applyFill="1" applyBorder="1" applyAlignment="1">
      <alignment horizontal="center" vertical="center"/>
    </xf>
    <xf numFmtId="0" fontId="13" fillId="0" borderId="3" xfId="0" applyFont="1" applyBorder="1"/>
    <xf numFmtId="0" fontId="48" fillId="0" borderId="3" xfId="0" applyFont="1" applyBorder="1" applyAlignment="1">
      <alignment horizontal="center"/>
    </xf>
    <xf numFmtId="1" fontId="12" fillId="0" borderId="3" xfId="0" applyNumberFormat="1" applyFont="1" applyFill="1" applyBorder="1" applyAlignment="1">
      <alignment horizontal="center" vertical="center"/>
    </xf>
    <xf numFmtId="189" fontId="12" fillId="5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0" fontId="25" fillId="6" borderId="0" xfId="0" applyFont="1" applyFill="1" applyBorder="1" applyAlignment="1">
      <alignment horizontal="left" vertical="center" wrapText="1" indent="1"/>
    </xf>
    <xf numFmtId="0" fontId="22" fillId="0" borderId="34" xfId="0" applyFont="1" applyFill="1" applyBorder="1" applyAlignment="1">
      <alignment vertical="center" wrapText="1"/>
    </xf>
    <xf numFmtId="0" fontId="22" fillId="0" borderId="35" xfId="0" applyFont="1" applyFill="1" applyBorder="1" applyAlignment="1">
      <alignment vertical="center" wrapText="1"/>
    </xf>
    <xf numFmtId="0" fontId="51" fillId="0" borderId="0" xfId="0" applyFont="1"/>
    <xf numFmtId="49" fontId="5" fillId="0" borderId="0" xfId="0" applyNumberFormat="1" applyFont="1" applyFill="1" applyBorder="1" applyAlignment="1">
      <alignment horizontal="left" vertical="center" wrapText="1"/>
    </xf>
    <xf numFmtId="185" fontId="5" fillId="4" borderId="0" xfId="7" applyNumberFormat="1" applyFont="1" applyFill="1" applyBorder="1" applyAlignment="1">
      <alignment horizontal="center" vertical="center"/>
    </xf>
    <xf numFmtId="2" fontId="5" fillId="4" borderId="0" xfId="7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7" fillId="6" borderId="0" xfId="0" applyFont="1" applyFill="1"/>
    <xf numFmtId="0" fontId="101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wrapText="1"/>
    </xf>
    <xf numFmtId="0" fontId="104" fillId="6" borderId="34" xfId="0" applyFont="1" applyFill="1" applyBorder="1" applyAlignment="1">
      <alignment vertical="center"/>
    </xf>
    <xf numFmtId="0" fontId="104" fillId="6" borderId="35" xfId="0" applyFont="1" applyFill="1" applyBorder="1" applyAlignment="1">
      <alignment vertical="center"/>
    </xf>
    <xf numFmtId="0" fontId="101" fillId="7" borderId="34" xfId="0" applyFont="1" applyFill="1" applyBorder="1" applyAlignment="1">
      <alignment vertical="center"/>
    </xf>
    <xf numFmtId="0" fontId="19" fillId="0" borderId="34" xfId="0" applyFont="1" applyFill="1" applyBorder="1" applyAlignment="1">
      <alignment vertical="center" wrapText="1"/>
    </xf>
    <xf numFmtId="0" fontId="19" fillId="0" borderId="35" xfId="0" applyFont="1" applyFill="1" applyBorder="1" applyAlignment="1">
      <alignment vertical="center" wrapText="1"/>
    </xf>
    <xf numFmtId="188" fontId="95" fillId="7" borderId="8" xfId="1" applyNumberFormat="1" applyFont="1" applyFill="1" applyBorder="1" applyAlignment="1">
      <alignment horizontal="center" vertical="center" wrapText="1"/>
    </xf>
    <xf numFmtId="0" fontId="104" fillId="6" borderId="0" xfId="0" applyFont="1" applyFill="1" applyBorder="1" applyAlignment="1">
      <alignment vertical="center"/>
    </xf>
    <xf numFmtId="0" fontId="95" fillId="6" borderId="0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vertical="center" wrapText="1"/>
    </xf>
    <xf numFmtId="0" fontId="102" fillId="6" borderId="17" xfId="0" applyFont="1" applyFill="1" applyBorder="1" applyAlignment="1">
      <alignment horizontal="left" vertical="center" indent="1"/>
    </xf>
    <xf numFmtId="0" fontId="98" fillId="6" borderId="7" xfId="0" applyFont="1" applyFill="1" applyBorder="1" applyAlignment="1">
      <alignment horizontal="left" vertical="center" indent="1"/>
    </xf>
    <xf numFmtId="0" fontId="96" fillId="6" borderId="7" xfId="0" applyFont="1" applyFill="1" applyBorder="1" applyAlignment="1">
      <alignment horizontal="center" vertical="center"/>
    </xf>
    <xf numFmtId="0" fontId="98" fillId="6" borderId="7" xfId="5" applyNumberFormat="1" applyFont="1" applyFill="1" applyBorder="1" applyAlignment="1">
      <alignment horizontal="center" vertical="center" wrapText="1"/>
    </xf>
    <xf numFmtId="189" fontId="98" fillId="6" borderId="7" xfId="0" applyNumberFormat="1" applyFont="1" applyFill="1" applyBorder="1" applyAlignment="1">
      <alignment horizontal="right" vertical="center" indent="1"/>
    </xf>
    <xf numFmtId="1" fontId="98" fillId="6" borderId="8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14" fillId="0" borderId="21" xfId="0" applyFont="1" applyBorder="1"/>
    <xf numFmtId="0" fontId="5" fillId="0" borderId="21" xfId="0" applyFont="1" applyBorder="1" applyAlignment="1">
      <alignment horizontal="center" vertical="center"/>
    </xf>
    <xf numFmtId="189" fontId="12" fillId="0" borderId="21" xfId="0" applyNumberFormat="1" applyFont="1" applyBorder="1" applyAlignment="1">
      <alignment horizontal="center" vertical="center"/>
    </xf>
    <xf numFmtId="1" fontId="5" fillId="0" borderId="22" xfId="0" applyNumberFormat="1" applyFont="1" applyBorder="1"/>
    <xf numFmtId="0" fontId="5" fillId="0" borderId="19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" fontId="5" fillId="0" borderId="0" xfId="0" applyNumberFormat="1" applyFont="1" applyAlignment="1">
      <alignment horizontal="center"/>
    </xf>
    <xf numFmtId="189" fontId="98" fillId="0" borderId="31" xfId="0" applyNumberFormat="1" applyFont="1" applyFill="1" applyBorder="1" applyAlignment="1">
      <alignment horizontal="right" vertical="center" indent="1"/>
    </xf>
    <xf numFmtId="0" fontId="97" fillId="8" borderId="38" xfId="0" applyFont="1" applyFill="1" applyBorder="1" applyAlignment="1">
      <alignment horizontal="center" vertical="center"/>
    </xf>
    <xf numFmtId="189" fontId="98" fillId="6" borderId="39" xfId="0" applyNumberFormat="1" applyFont="1" applyFill="1" applyBorder="1" applyAlignment="1">
      <alignment horizontal="right" vertical="center" indent="1"/>
    </xf>
    <xf numFmtId="9" fontId="96" fillId="0" borderId="7" xfId="0" applyNumberFormat="1" applyFont="1" applyBorder="1" applyAlignment="1">
      <alignment horizontal="center" vertical="center"/>
    </xf>
    <xf numFmtId="0" fontId="97" fillId="8" borderId="31" xfId="0" applyFont="1" applyFill="1" applyBorder="1" applyAlignment="1">
      <alignment horizontal="center" vertical="center"/>
    </xf>
    <xf numFmtId="9" fontId="96" fillId="0" borderId="40" xfId="0" applyNumberFormat="1" applyFont="1" applyBorder="1" applyAlignment="1">
      <alignment horizontal="center" vertical="center"/>
    </xf>
    <xf numFmtId="1" fontId="98" fillId="8" borderId="25" xfId="0" applyNumberFormat="1" applyFont="1" applyFill="1" applyBorder="1" applyAlignment="1">
      <alignment horizontal="center" vertical="center"/>
    </xf>
    <xf numFmtId="1" fontId="98" fillId="8" borderId="26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/>
    </xf>
    <xf numFmtId="0" fontId="98" fillId="0" borderId="14" xfId="0" applyFont="1" applyFill="1" applyBorder="1" applyAlignment="1">
      <alignment horizontal="left" vertical="center" indent="1"/>
    </xf>
    <xf numFmtId="0" fontId="98" fillId="0" borderId="31" xfId="0" applyFont="1" applyFill="1" applyBorder="1" applyAlignment="1">
      <alignment horizontal="left" vertical="center" indent="1"/>
    </xf>
    <xf numFmtId="0" fontId="98" fillId="0" borderId="16" xfId="0" applyFont="1" applyFill="1" applyBorder="1" applyAlignment="1">
      <alignment horizontal="left" vertical="center" indent="1"/>
    </xf>
    <xf numFmtId="0" fontId="98" fillId="0" borderId="15" xfId="0" applyFont="1" applyFill="1" applyBorder="1" applyAlignment="1">
      <alignment horizontal="left" vertical="center" indent="1"/>
    </xf>
    <xf numFmtId="189" fontId="98" fillId="0" borderId="37" xfId="0" applyNumberFormat="1" applyFont="1" applyFill="1" applyBorder="1" applyAlignment="1">
      <alignment horizontal="right" vertical="center" indent="1"/>
    </xf>
    <xf numFmtId="185" fontId="96" fillId="0" borderId="2" xfId="0" applyNumberFormat="1" applyFont="1" applyFill="1" applyBorder="1" applyAlignment="1">
      <alignment horizontal="center" vertical="center"/>
    </xf>
    <xf numFmtId="180" fontId="96" fillId="0" borderId="4" xfId="0" applyNumberFormat="1" applyFont="1" applyFill="1" applyBorder="1" applyAlignment="1">
      <alignment horizontal="center" vertical="center"/>
    </xf>
    <xf numFmtId="185" fontId="96" fillId="0" borderId="13" xfId="0" applyNumberFormat="1" applyFont="1" applyFill="1" applyBorder="1" applyAlignment="1">
      <alignment horizontal="center" vertical="center"/>
    </xf>
    <xf numFmtId="180" fontId="96" fillId="0" borderId="5" xfId="0" applyNumberFormat="1" applyFont="1" applyFill="1" applyBorder="1" applyAlignment="1">
      <alignment horizontal="center" vertical="center"/>
    </xf>
    <xf numFmtId="0" fontId="103" fillId="0" borderId="6" xfId="0" applyFont="1" applyFill="1" applyBorder="1" applyAlignment="1">
      <alignment horizontal="left" vertical="center" indent="1"/>
    </xf>
    <xf numFmtId="0" fontId="7" fillId="0" borderId="6" xfId="0" applyFont="1" applyFill="1" applyBorder="1"/>
    <xf numFmtId="0" fontId="95" fillId="7" borderId="6" xfId="0" applyFont="1" applyFill="1" applyBorder="1" applyAlignment="1">
      <alignment horizontal="center" vertical="center"/>
    </xf>
    <xf numFmtId="189" fontId="98" fillId="0" borderId="16" xfId="0" applyNumberFormat="1" applyFont="1" applyFill="1" applyBorder="1" applyAlignment="1">
      <alignment horizontal="right" vertical="center" indent="1"/>
    </xf>
    <xf numFmtId="189" fontId="98" fillId="0" borderId="16" xfId="0" applyNumberFormat="1" applyFont="1" applyFill="1" applyBorder="1" applyAlignment="1">
      <alignment horizontal="right" vertical="center" indent="1"/>
    </xf>
    <xf numFmtId="0" fontId="103" fillId="0" borderId="30" xfId="0" applyFont="1" applyBorder="1" applyAlignment="1">
      <alignment horizontal="left" vertical="center" indent="1"/>
    </xf>
    <xf numFmtId="0" fontId="5" fillId="0" borderId="23" xfId="0" applyFont="1" applyBorder="1" applyAlignment="1">
      <alignment horizontal="left" vertical="center" wrapText="1"/>
    </xf>
    <xf numFmtId="0" fontId="103" fillId="0" borderId="30" xfId="0" applyFont="1" applyFill="1" applyBorder="1" applyAlignment="1">
      <alignment horizontal="left" vertical="center" indent="1"/>
    </xf>
    <xf numFmtId="189" fontId="98" fillId="0" borderId="16" xfId="0" applyNumberFormat="1" applyFont="1" applyFill="1" applyBorder="1" applyAlignment="1">
      <alignment horizontal="right" vertical="center" indent="1"/>
    </xf>
    <xf numFmtId="0" fontId="103" fillId="0" borderId="37" xfId="0" applyFont="1" applyFill="1" applyBorder="1" applyAlignment="1">
      <alignment horizontal="left" vertical="center" indent="1"/>
    </xf>
    <xf numFmtId="0" fontId="5" fillId="0" borderId="19" xfId="0" applyFont="1" applyBorder="1" applyAlignment="1">
      <alignment horizontal="left" vertical="center"/>
    </xf>
    <xf numFmtId="189" fontId="98" fillId="0" borderId="16" xfId="0" applyNumberFormat="1" applyFont="1" applyFill="1" applyBorder="1" applyAlignment="1">
      <alignment horizontal="right" vertical="center" indent="1"/>
    </xf>
    <xf numFmtId="0" fontId="98" fillId="0" borderId="35" xfId="0" applyFont="1" applyFill="1" applyBorder="1" applyAlignment="1">
      <alignment horizontal="center" vertical="center" wrapText="1"/>
    </xf>
    <xf numFmtId="0" fontId="98" fillId="0" borderId="14" xfId="0" applyFont="1" applyBorder="1" applyAlignment="1">
      <alignment horizontal="left" vertical="center" wrapText="1" indent="1"/>
    </xf>
    <xf numFmtId="0" fontId="98" fillId="0" borderId="39" xfId="0" applyFont="1" applyFill="1" applyBorder="1" applyAlignment="1">
      <alignment horizontal="left" vertical="center" indent="1"/>
    </xf>
    <xf numFmtId="0" fontId="98" fillId="0" borderId="16" xfId="0" applyFont="1" applyBorder="1" applyAlignment="1">
      <alignment horizontal="left" vertical="center" wrapText="1" indent="1"/>
    </xf>
    <xf numFmtId="0" fontId="98" fillId="0" borderId="14" xfId="0" applyFont="1" applyFill="1" applyBorder="1" applyAlignment="1">
      <alignment horizontal="left" vertical="center" wrapText="1" indent="1"/>
    </xf>
    <xf numFmtId="0" fontId="98" fillId="0" borderId="30" xfId="0" applyFont="1" applyFill="1" applyBorder="1" applyAlignment="1">
      <alignment horizontal="left" vertical="center" indent="1"/>
    </xf>
    <xf numFmtId="0" fontId="98" fillId="0" borderId="31" xfId="0" applyFont="1" applyFill="1" applyBorder="1" applyAlignment="1">
      <alignment horizontal="left" vertical="center" wrapText="1" indent="1"/>
    </xf>
    <xf numFmtId="0" fontId="98" fillId="0" borderId="16" xfId="0" applyFont="1" applyFill="1" applyBorder="1" applyAlignment="1">
      <alignment horizontal="left" vertical="center" wrapText="1" indent="1"/>
    </xf>
    <xf numFmtId="0" fontId="98" fillId="0" borderId="37" xfId="0" applyFont="1" applyFill="1" applyBorder="1" applyAlignment="1">
      <alignment horizontal="left" vertical="center" wrapText="1" indent="1"/>
    </xf>
    <xf numFmtId="189" fontId="98" fillId="0" borderId="16" xfId="0" applyNumberFormat="1" applyFont="1" applyFill="1" applyBorder="1" applyAlignment="1">
      <alignment horizontal="right" vertical="center" indent="1"/>
    </xf>
    <xf numFmtId="0" fontId="103" fillId="0" borderId="35" xfId="0" applyFont="1" applyFill="1" applyBorder="1" applyAlignment="1">
      <alignment horizontal="left" vertical="center" indent="1"/>
    </xf>
    <xf numFmtId="0" fontId="103" fillId="0" borderId="37" xfId="0" applyFont="1" applyBorder="1" applyAlignment="1">
      <alignment horizontal="left" vertical="center" indent="1"/>
    </xf>
    <xf numFmtId="0" fontId="95" fillId="7" borderId="6" xfId="0" applyFont="1" applyFill="1" applyBorder="1" applyAlignment="1">
      <alignment horizontal="center" vertical="center"/>
    </xf>
    <xf numFmtId="0" fontId="103" fillId="0" borderId="30" xfId="0" applyFont="1" applyBorder="1" applyAlignment="1">
      <alignment horizontal="left" vertical="center" indent="1"/>
    </xf>
    <xf numFmtId="0" fontId="103" fillId="0" borderId="38" xfId="0" applyFont="1" applyBorder="1" applyAlignment="1">
      <alignment horizontal="left" vertical="center" indent="1"/>
    </xf>
    <xf numFmtId="0" fontId="95" fillId="7" borderId="36" xfId="0" applyFont="1" applyFill="1" applyBorder="1" applyAlignment="1">
      <alignment horizontal="center" vertical="center"/>
    </xf>
    <xf numFmtId="189" fontId="98" fillId="0" borderId="16" xfId="0" applyNumberFormat="1" applyFont="1" applyFill="1" applyBorder="1" applyAlignment="1">
      <alignment horizontal="right" vertical="center" indent="1"/>
    </xf>
    <xf numFmtId="0" fontId="95" fillId="7" borderId="20" xfId="0" applyFont="1" applyFill="1" applyBorder="1" applyAlignment="1">
      <alignment horizontal="center" vertical="center"/>
    </xf>
    <xf numFmtId="0" fontId="95" fillId="7" borderId="22" xfId="0" applyFont="1" applyFill="1" applyBorder="1" applyAlignment="1">
      <alignment horizontal="center" vertical="center"/>
    </xf>
    <xf numFmtId="0" fontId="95" fillId="7" borderId="6" xfId="0" applyFont="1" applyFill="1" applyBorder="1" applyAlignment="1">
      <alignment horizontal="center" vertical="center"/>
    </xf>
    <xf numFmtId="0" fontId="95" fillId="6" borderId="0" xfId="0" applyFont="1" applyFill="1" applyBorder="1" applyAlignment="1">
      <alignment horizontal="center" vertical="center"/>
    </xf>
    <xf numFmtId="0" fontId="105" fillId="7" borderId="6" xfId="0" applyFont="1" applyFill="1" applyBorder="1" applyAlignment="1">
      <alignment horizontal="center" vertical="center"/>
    </xf>
    <xf numFmtId="0" fontId="105" fillId="7" borderId="6" xfId="0" applyFont="1" applyFill="1" applyBorder="1" applyAlignment="1">
      <alignment horizontal="center" vertical="center" wrapText="1"/>
    </xf>
    <xf numFmtId="0" fontId="101" fillId="7" borderId="36" xfId="0" applyFont="1" applyFill="1" applyBorder="1" applyAlignment="1">
      <alignment vertical="center"/>
    </xf>
    <xf numFmtId="0" fontId="95" fillId="7" borderId="30" xfId="0" applyFont="1" applyFill="1" applyBorder="1" applyAlignment="1">
      <alignment horizontal="center" vertical="center"/>
    </xf>
    <xf numFmtId="189" fontId="98" fillId="6" borderId="41" xfId="0" applyNumberFormat="1" applyFont="1" applyFill="1" applyBorder="1" applyAlignment="1">
      <alignment horizontal="right" vertical="center" indent="1"/>
    </xf>
    <xf numFmtId="0" fontId="97" fillId="8" borderId="37" xfId="0" applyFont="1" applyFill="1" applyBorder="1" applyAlignment="1">
      <alignment horizontal="center" vertical="center"/>
    </xf>
    <xf numFmtId="1" fontId="98" fillId="8" borderId="42" xfId="0" applyNumberFormat="1" applyFont="1" applyFill="1" applyBorder="1" applyAlignment="1">
      <alignment horizontal="center" vertical="center"/>
    </xf>
    <xf numFmtId="185" fontId="96" fillId="0" borderId="3" xfId="0" applyNumberFormat="1" applyFont="1" applyBorder="1" applyAlignment="1">
      <alignment horizontal="center" vertical="center"/>
    </xf>
    <xf numFmtId="180" fontId="96" fillId="0" borderId="29" xfId="0" applyNumberFormat="1" applyFont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left" vertical="center" wrapText="1"/>
    </xf>
    <xf numFmtId="189" fontId="98" fillId="6" borderId="44" xfId="0" applyNumberFormat="1" applyFont="1" applyFill="1" applyBorder="1" applyAlignment="1">
      <alignment horizontal="right" vertical="center" indent="1"/>
    </xf>
    <xf numFmtId="0" fontId="5" fillId="0" borderId="43" xfId="0" applyFont="1" applyFill="1" applyBorder="1" applyAlignment="1">
      <alignment horizontal="center" vertical="center"/>
    </xf>
    <xf numFmtId="1" fontId="98" fillId="8" borderId="43" xfId="0" applyNumberFormat="1" applyFont="1" applyFill="1" applyBorder="1" applyAlignment="1">
      <alignment horizontal="center" vertical="center"/>
    </xf>
    <xf numFmtId="185" fontId="96" fillId="0" borderId="43" xfId="0" applyNumberFormat="1" applyFont="1" applyBorder="1" applyAlignment="1">
      <alignment horizontal="center" vertical="center"/>
    </xf>
    <xf numFmtId="180" fontId="96" fillId="0" borderId="44" xfId="0" applyNumberFormat="1" applyFont="1" applyBorder="1" applyAlignment="1">
      <alignment horizontal="center" vertical="center"/>
    </xf>
    <xf numFmtId="185" fontId="96" fillId="0" borderId="42" xfId="0" applyNumberFormat="1" applyFont="1" applyBorder="1" applyAlignment="1">
      <alignment horizontal="center" vertical="center"/>
    </xf>
    <xf numFmtId="180" fontId="96" fillId="0" borderId="41" xfId="0" applyNumberFormat="1" applyFont="1" applyBorder="1" applyAlignment="1">
      <alignment horizontal="center" vertical="center"/>
    </xf>
    <xf numFmtId="189" fontId="98" fillId="6" borderId="45" xfId="0" applyNumberFormat="1" applyFont="1" applyFill="1" applyBorder="1" applyAlignment="1">
      <alignment horizontal="right" vertical="center" indent="1"/>
    </xf>
    <xf numFmtId="185" fontId="96" fillId="0" borderId="28" xfId="0" applyNumberFormat="1" applyFont="1" applyBorder="1" applyAlignment="1">
      <alignment horizontal="center" vertical="center"/>
    </xf>
    <xf numFmtId="180" fontId="96" fillId="0" borderId="45" xfId="0" applyNumberFormat="1" applyFont="1" applyBorder="1" applyAlignment="1">
      <alignment horizontal="center" vertical="center"/>
    </xf>
    <xf numFmtId="49" fontId="105" fillId="7" borderId="6" xfId="5" applyNumberFormat="1" applyFont="1" applyFill="1" applyBorder="1" applyAlignment="1">
      <alignment horizontal="center" vertical="center"/>
    </xf>
    <xf numFmtId="0" fontId="106" fillId="0" borderId="14" xfId="0" applyFont="1" applyBorder="1" applyAlignment="1">
      <alignment horizontal="left" vertical="center" indent="1"/>
    </xf>
    <xf numFmtId="189" fontId="106" fillId="6" borderId="4" xfId="0" applyNumberFormat="1" applyFont="1" applyFill="1" applyBorder="1" applyAlignment="1">
      <alignment horizontal="right" vertical="center" indent="1"/>
    </xf>
    <xf numFmtId="189" fontId="106" fillId="0" borderId="4" xfId="0" applyNumberFormat="1" applyFont="1" applyFill="1" applyBorder="1" applyAlignment="1">
      <alignment horizontal="right" vertical="center" indent="1"/>
    </xf>
    <xf numFmtId="185" fontId="107" fillId="0" borderId="2" xfId="0" applyNumberFormat="1" applyFont="1" applyBorder="1" applyAlignment="1">
      <alignment horizontal="center" vertical="center"/>
    </xf>
    <xf numFmtId="180" fontId="107" fillId="0" borderId="4" xfId="0" applyNumberFormat="1" applyFont="1" applyBorder="1" applyAlignment="1">
      <alignment horizontal="center" vertical="center"/>
    </xf>
    <xf numFmtId="0" fontId="106" fillId="0" borderId="16" xfId="0" applyFont="1" applyBorder="1" applyAlignment="1">
      <alignment horizontal="left" vertical="center" indent="1"/>
    </xf>
    <xf numFmtId="189" fontId="106" fillId="6" borderId="24" xfId="0" applyNumberFormat="1" applyFont="1" applyFill="1" applyBorder="1" applyAlignment="1">
      <alignment horizontal="right" vertical="center" indent="1"/>
    </xf>
    <xf numFmtId="189" fontId="106" fillId="0" borderId="5" xfId="0" applyNumberFormat="1" applyFont="1" applyFill="1" applyBorder="1" applyAlignment="1">
      <alignment horizontal="right" vertical="center" indent="1"/>
    </xf>
    <xf numFmtId="185" fontId="107" fillId="0" borderId="13" xfId="0" applyNumberFormat="1" applyFont="1" applyBorder="1" applyAlignment="1">
      <alignment horizontal="center" vertical="center"/>
    </xf>
    <xf numFmtId="180" fontId="107" fillId="0" borderId="5" xfId="0" applyNumberFormat="1" applyFont="1" applyBorder="1" applyAlignment="1">
      <alignment horizontal="center" vertical="center"/>
    </xf>
    <xf numFmtId="0" fontId="106" fillId="0" borderId="14" xfId="0" applyFont="1" applyFill="1" applyBorder="1" applyAlignment="1">
      <alignment horizontal="left" vertical="center" indent="1"/>
    </xf>
    <xf numFmtId="0" fontId="106" fillId="0" borderId="16" xfId="0" applyFont="1" applyFill="1" applyBorder="1" applyAlignment="1">
      <alignment horizontal="left" vertical="center" indent="1"/>
    </xf>
    <xf numFmtId="189" fontId="106" fillId="0" borderId="24" xfId="0" applyNumberFormat="1" applyFont="1" applyFill="1" applyBorder="1" applyAlignment="1">
      <alignment horizontal="right" vertical="center" indent="1"/>
    </xf>
    <xf numFmtId="0" fontId="108" fillId="8" borderId="14" xfId="0" applyFont="1" applyFill="1" applyBorder="1" applyAlignment="1">
      <alignment horizontal="center" vertical="center"/>
    </xf>
    <xf numFmtId="1" fontId="108" fillId="8" borderId="2" xfId="0" applyNumberFormat="1" applyFont="1" applyFill="1" applyBorder="1" applyAlignment="1">
      <alignment horizontal="center" vertical="center"/>
    </xf>
    <xf numFmtId="189" fontId="108" fillId="6" borderId="24" xfId="0" applyNumberFormat="1" applyFont="1" applyFill="1" applyBorder="1" applyAlignment="1">
      <alignment horizontal="right" vertical="center" indent="1"/>
    </xf>
    <xf numFmtId="0" fontId="108" fillId="8" borderId="16" xfId="0" applyFont="1" applyFill="1" applyBorder="1" applyAlignment="1">
      <alignment horizontal="center" vertical="center"/>
    </xf>
    <xf numFmtId="1" fontId="108" fillId="8" borderId="13" xfId="0" applyNumberFormat="1" applyFont="1" applyFill="1" applyBorder="1" applyAlignment="1">
      <alignment horizontal="center" vertical="center"/>
    </xf>
    <xf numFmtId="9" fontId="109" fillId="0" borderId="12" xfId="0" applyNumberFormat="1" applyFont="1" applyBorder="1" applyAlignment="1">
      <alignment horizontal="center" vertical="center"/>
    </xf>
    <xf numFmtId="189" fontId="108" fillId="0" borderId="14" xfId="0" applyNumberFormat="1" applyFont="1" applyFill="1" applyBorder="1" applyAlignment="1">
      <alignment horizontal="right" vertical="center" indent="1"/>
    </xf>
    <xf numFmtId="1" fontId="108" fillId="8" borderId="9" xfId="0" applyNumberFormat="1" applyFont="1" applyFill="1" applyBorder="1" applyAlignment="1">
      <alignment horizontal="center" vertical="center"/>
    </xf>
    <xf numFmtId="189" fontId="108" fillId="6" borderId="16" xfId="0" applyNumberFormat="1" applyFont="1" applyFill="1" applyBorder="1" applyAlignment="1">
      <alignment horizontal="right" vertical="center" indent="1"/>
    </xf>
    <xf numFmtId="0" fontId="108" fillId="8" borderId="15" xfId="0" applyFont="1" applyFill="1" applyBorder="1" applyAlignment="1">
      <alignment horizontal="center" vertical="center"/>
    </xf>
    <xf numFmtId="1" fontId="108" fillId="8" borderId="10" xfId="0" applyNumberFormat="1" applyFont="1" applyFill="1" applyBorder="1" applyAlignment="1">
      <alignment horizontal="center" vertical="center"/>
    </xf>
    <xf numFmtId="189" fontId="108" fillId="0" borderId="16" xfId="0" applyNumberFormat="1" applyFont="1" applyFill="1" applyBorder="1" applyAlignment="1">
      <alignment horizontal="right" vertical="center" indent="1"/>
    </xf>
    <xf numFmtId="1" fontId="108" fillId="8" borderId="12" xfId="0" applyNumberFormat="1" applyFont="1" applyFill="1" applyBorder="1" applyAlignment="1">
      <alignment horizontal="center" vertical="center"/>
    </xf>
    <xf numFmtId="0" fontId="69" fillId="0" borderId="0" xfId="0" applyFont="1" applyBorder="1" applyAlignment="1">
      <alignment horizontal="left" vertical="center"/>
    </xf>
    <xf numFmtId="0" fontId="67" fillId="0" borderId="18" xfId="0" applyFont="1" applyBorder="1" applyAlignment="1">
      <alignment horizontal="left" vertical="center" indent="1"/>
    </xf>
    <xf numFmtId="0" fontId="106" fillId="0" borderId="15" xfId="0" applyFont="1" applyBorder="1" applyAlignment="1">
      <alignment horizontal="left" vertical="center" indent="1"/>
    </xf>
    <xf numFmtId="185" fontId="107" fillId="0" borderId="11" xfId="0" applyNumberFormat="1" applyFont="1" applyBorder="1" applyAlignment="1">
      <alignment horizontal="center" vertical="center"/>
    </xf>
    <xf numFmtId="180" fontId="107" fillId="0" borderId="23" xfId="0" applyNumberFormat="1" applyFont="1" applyBorder="1" applyAlignment="1">
      <alignment horizontal="center" vertical="center"/>
    </xf>
    <xf numFmtId="189" fontId="106" fillId="0" borderId="14" xfId="0" applyNumberFormat="1" applyFont="1" applyFill="1" applyBorder="1" applyAlignment="1">
      <alignment horizontal="right" vertical="center" indent="1"/>
    </xf>
    <xf numFmtId="189" fontId="106" fillId="0" borderId="15" xfId="0" applyNumberFormat="1" applyFont="1" applyFill="1" applyBorder="1" applyAlignment="1">
      <alignment horizontal="right" vertical="center" indent="1"/>
    </xf>
    <xf numFmtId="189" fontId="106" fillId="6" borderId="14" xfId="0" applyNumberFormat="1" applyFont="1" applyFill="1" applyBorder="1" applyAlignment="1">
      <alignment horizontal="right" vertical="center" indent="1"/>
    </xf>
    <xf numFmtId="189" fontId="106" fillId="6" borderId="16" xfId="0" applyNumberFormat="1" applyFont="1" applyFill="1" applyBorder="1" applyAlignment="1">
      <alignment horizontal="right" vertical="center" indent="1"/>
    </xf>
    <xf numFmtId="189" fontId="98" fillId="6" borderId="38" xfId="0" applyNumberFormat="1" applyFont="1" applyFill="1" applyBorder="1" applyAlignment="1">
      <alignment horizontal="right" vertical="center" indent="1"/>
    </xf>
    <xf numFmtId="9" fontId="96" fillId="0" borderId="0" xfId="0" applyNumberFormat="1" applyFont="1" applyBorder="1" applyAlignment="1">
      <alignment horizontal="center" vertical="center"/>
    </xf>
    <xf numFmtId="0" fontId="5" fillId="0" borderId="6" xfId="0" applyFont="1" applyBorder="1"/>
    <xf numFmtId="0" fontId="5" fillId="0" borderId="38" xfId="0" applyFont="1" applyBorder="1"/>
    <xf numFmtId="0" fontId="5" fillId="0" borderId="30" xfId="0" applyFont="1" applyBorder="1"/>
    <xf numFmtId="0" fontId="46" fillId="0" borderId="28" xfId="0" applyFont="1" applyBorder="1" applyAlignment="1">
      <alignment wrapText="1"/>
    </xf>
    <xf numFmtId="0" fontId="46" fillId="0" borderId="6" xfId="0" applyFont="1" applyBorder="1" applyAlignment="1">
      <alignment wrapText="1"/>
    </xf>
    <xf numFmtId="0" fontId="46" fillId="0" borderId="46" xfId="0" applyFont="1" applyBorder="1" applyAlignment="1">
      <alignment wrapText="1"/>
    </xf>
    <xf numFmtId="189" fontId="12" fillId="0" borderId="47" xfId="0" applyNumberFormat="1" applyFont="1" applyFill="1" applyBorder="1" applyAlignment="1">
      <alignment horizontal="center" vertical="center"/>
    </xf>
    <xf numFmtId="189" fontId="98" fillId="0" borderId="22" xfId="0" applyNumberFormat="1" applyFont="1" applyFill="1" applyBorder="1" applyAlignment="1">
      <alignment horizontal="right" vertical="center" indent="1"/>
    </xf>
    <xf numFmtId="189" fontId="98" fillId="0" borderId="48" xfId="0" applyNumberFormat="1" applyFont="1" applyFill="1" applyBorder="1" applyAlignment="1">
      <alignment horizontal="right" vertical="center" indent="1"/>
    </xf>
    <xf numFmtId="9" fontId="96" fillId="0" borderId="35" xfId="0" applyNumberFormat="1" applyFont="1" applyBorder="1" applyAlignment="1">
      <alignment horizontal="center" vertical="center"/>
    </xf>
    <xf numFmtId="9" fontId="96" fillId="0" borderId="48" xfId="0" applyNumberFormat="1" applyFont="1" applyBorder="1" applyAlignment="1">
      <alignment horizontal="center" vertical="center"/>
    </xf>
    <xf numFmtId="0" fontId="97" fillId="8" borderId="49" xfId="0" applyFont="1" applyFill="1" applyBorder="1" applyAlignment="1">
      <alignment horizontal="center" vertical="center"/>
    </xf>
    <xf numFmtId="0" fontId="97" fillId="8" borderId="48" xfId="0" applyFont="1" applyFill="1" applyBorder="1" applyAlignment="1">
      <alignment horizontal="center" vertical="center"/>
    </xf>
    <xf numFmtId="0" fontId="97" fillId="8" borderId="50" xfId="0" applyFont="1" applyFill="1" applyBorder="1" applyAlignment="1">
      <alignment horizontal="center" vertical="center"/>
    </xf>
    <xf numFmtId="189" fontId="98" fillId="6" borderId="15" xfId="0" applyNumberFormat="1" applyFont="1" applyFill="1" applyBorder="1" applyAlignment="1">
      <alignment horizontal="right" vertical="center" indent="1"/>
    </xf>
    <xf numFmtId="189" fontId="31" fillId="0" borderId="39" xfId="0" applyNumberFormat="1" applyFont="1" applyFill="1" applyBorder="1" applyAlignment="1">
      <alignment horizontal="right" vertical="center" indent="1"/>
    </xf>
    <xf numFmtId="189" fontId="31" fillId="0" borderId="14" xfId="0" applyNumberFormat="1" applyFont="1" applyFill="1" applyBorder="1" applyAlignment="1">
      <alignment horizontal="right" vertical="center" indent="1"/>
    </xf>
    <xf numFmtId="189" fontId="31" fillId="0" borderId="16" xfId="0" applyNumberFormat="1" applyFont="1" applyFill="1" applyBorder="1" applyAlignment="1">
      <alignment horizontal="right" vertical="center" indent="1"/>
    </xf>
    <xf numFmtId="189" fontId="31" fillId="0" borderId="15" xfId="0" applyNumberFormat="1" applyFont="1" applyFill="1" applyBorder="1" applyAlignment="1">
      <alignment horizontal="right" vertical="center" indent="1"/>
    </xf>
    <xf numFmtId="189" fontId="31" fillId="4" borderId="16" xfId="0" applyNumberFormat="1" applyFont="1" applyFill="1" applyBorder="1" applyAlignment="1">
      <alignment horizontal="right" vertical="center" indent="1"/>
    </xf>
    <xf numFmtId="189" fontId="98" fillId="0" borderId="49" xfId="0" applyNumberFormat="1" applyFont="1" applyFill="1" applyBorder="1" applyAlignment="1">
      <alignment horizontal="right" vertical="center" indent="1"/>
    </xf>
    <xf numFmtId="189" fontId="98" fillId="6" borderId="35" xfId="0" applyNumberFormat="1" applyFont="1" applyFill="1" applyBorder="1" applyAlignment="1">
      <alignment horizontal="right" vertical="center" indent="1"/>
    </xf>
    <xf numFmtId="0" fontId="5" fillId="0" borderId="14" xfId="0" applyFont="1" applyBorder="1"/>
    <xf numFmtId="189" fontId="31" fillId="4" borderId="15" xfId="0" applyNumberFormat="1" applyFont="1" applyFill="1" applyBorder="1" applyAlignment="1">
      <alignment horizontal="right" vertical="center" indent="1"/>
    </xf>
    <xf numFmtId="0" fontId="46" fillId="0" borderId="51" xfId="0" applyFont="1" applyBorder="1" applyAlignment="1">
      <alignment wrapText="1"/>
    </xf>
    <xf numFmtId="189" fontId="12" fillId="0" borderId="4" xfId="0" applyNumberFormat="1" applyFont="1" applyFill="1" applyBorder="1" applyAlignment="1">
      <alignment horizontal="center" vertical="center"/>
    </xf>
    <xf numFmtId="189" fontId="12" fillId="0" borderId="24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189" fontId="12" fillId="0" borderId="49" xfId="0" applyNumberFormat="1" applyFont="1" applyFill="1" applyBorder="1" applyAlignment="1">
      <alignment horizontal="center" vertical="center"/>
    </xf>
    <xf numFmtId="189" fontId="12" fillId="0" borderId="35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1" fontId="98" fillId="8" borderId="52" xfId="0" applyNumberFormat="1" applyFont="1" applyFill="1" applyBorder="1" applyAlignment="1">
      <alignment horizontal="center" vertical="center"/>
    </xf>
    <xf numFmtId="1" fontId="98" fillId="8" borderId="53" xfId="0" applyNumberFormat="1" applyFont="1" applyFill="1" applyBorder="1" applyAlignment="1">
      <alignment horizontal="center" vertical="center"/>
    </xf>
    <xf numFmtId="180" fontId="96" fillId="0" borderId="49" xfId="0" applyNumberFormat="1" applyFont="1" applyBorder="1" applyAlignment="1">
      <alignment horizontal="center" vertical="center"/>
    </xf>
    <xf numFmtId="185" fontId="96" fillId="0" borderId="14" xfId="0" applyNumberFormat="1" applyFont="1" applyBorder="1" applyAlignment="1">
      <alignment horizontal="center" vertical="center"/>
    </xf>
    <xf numFmtId="0" fontId="46" fillId="0" borderId="54" xfId="0" applyFont="1" applyBorder="1" applyAlignment="1">
      <alignment wrapText="1"/>
    </xf>
    <xf numFmtId="189" fontId="98" fillId="0" borderId="39" xfId="0" applyNumberFormat="1" applyFont="1" applyFill="1" applyBorder="1" applyAlignment="1">
      <alignment horizontal="right" vertical="center" indent="1"/>
    </xf>
    <xf numFmtId="0" fontId="108" fillId="0" borderId="6" xfId="0" applyFont="1" applyFill="1" applyBorder="1" applyAlignment="1">
      <alignment horizontal="left" vertical="center" indent="1"/>
    </xf>
    <xf numFmtId="0" fontId="72" fillId="0" borderId="6" xfId="0" applyFont="1" applyBorder="1"/>
    <xf numFmtId="0" fontId="108" fillId="0" borderId="6" xfId="0" applyFont="1" applyBorder="1" applyAlignment="1">
      <alignment horizontal="left" vertical="center" indent="1"/>
    </xf>
    <xf numFmtId="0" fontId="108" fillId="0" borderId="6" xfId="0" applyFont="1" applyBorder="1" applyAlignment="1">
      <alignment horizontal="left" vertical="center" wrapText="1" indent="1"/>
    </xf>
    <xf numFmtId="0" fontId="108" fillId="0" borderId="6" xfId="0" applyFont="1" applyFill="1" applyBorder="1" applyAlignment="1">
      <alignment horizontal="center" vertical="center" wrapText="1"/>
    </xf>
    <xf numFmtId="0" fontId="108" fillId="0" borderId="6" xfId="0" applyFont="1" applyBorder="1" applyAlignment="1">
      <alignment horizontal="center" vertical="center" wrapText="1"/>
    </xf>
    <xf numFmtId="189" fontId="75" fillId="0" borderId="6" xfId="0" applyNumberFormat="1" applyFont="1" applyFill="1" applyBorder="1" applyAlignment="1">
      <alignment horizontal="center" vertical="center"/>
    </xf>
    <xf numFmtId="189" fontId="108" fillId="6" borderId="6" xfId="0" applyNumberFormat="1" applyFont="1" applyFill="1" applyBorder="1" applyAlignment="1">
      <alignment horizontal="right" vertical="center" indent="1"/>
    </xf>
    <xf numFmtId="0" fontId="108" fillId="8" borderId="6" xfId="0" applyFont="1" applyFill="1" applyBorder="1" applyAlignment="1">
      <alignment horizontal="center" vertical="center"/>
    </xf>
    <xf numFmtId="9" fontId="109" fillId="0" borderId="6" xfId="0" applyNumberFormat="1" applyFont="1" applyBorder="1" applyAlignment="1">
      <alignment horizontal="center" vertical="center"/>
    </xf>
    <xf numFmtId="189" fontId="108" fillId="0" borderId="6" xfId="0" applyNumberFormat="1" applyFont="1" applyFill="1" applyBorder="1" applyAlignment="1">
      <alignment horizontal="right" vertical="center" indent="1"/>
    </xf>
    <xf numFmtId="1" fontId="108" fillId="8" borderId="6" xfId="0" applyNumberFormat="1" applyFont="1" applyFill="1" applyBorder="1" applyAlignment="1">
      <alignment horizontal="center" vertical="center"/>
    </xf>
    <xf numFmtId="185" fontId="107" fillId="0" borderId="2" xfId="0" applyNumberFormat="1" applyFont="1" applyFill="1" applyBorder="1" applyAlignment="1">
      <alignment horizontal="center" vertical="center"/>
    </xf>
    <xf numFmtId="9" fontId="109" fillId="0" borderId="25" xfId="0" applyNumberFormat="1" applyFont="1" applyBorder="1" applyAlignment="1">
      <alignment horizontal="center" vertical="center"/>
    </xf>
    <xf numFmtId="9" fontId="109" fillId="0" borderId="26" xfId="0" applyNumberFormat="1" applyFont="1" applyBorder="1" applyAlignment="1">
      <alignment horizontal="center" vertical="center"/>
    </xf>
    <xf numFmtId="189" fontId="106" fillId="0" borderId="6" xfId="0" applyNumberFormat="1" applyFont="1" applyFill="1" applyBorder="1" applyAlignment="1">
      <alignment horizontal="right" vertical="center" indent="1"/>
    </xf>
    <xf numFmtId="185" fontId="107" fillId="0" borderId="6" xfId="0" applyNumberFormat="1" applyFont="1" applyFill="1" applyBorder="1" applyAlignment="1">
      <alignment horizontal="center" vertical="center"/>
    </xf>
    <xf numFmtId="180" fontId="107" fillId="0" borderId="6" xfId="0" applyNumberFormat="1" applyFont="1" applyBorder="1" applyAlignment="1">
      <alignment horizontal="center" vertical="center"/>
    </xf>
    <xf numFmtId="185" fontId="107" fillId="0" borderId="6" xfId="0" applyNumberFormat="1" applyFont="1" applyBorder="1" applyAlignment="1">
      <alignment horizontal="center" vertical="center"/>
    </xf>
    <xf numFmtId="180" fontId="108" fillId="0" borderId="6" xfId="0" applyNumberFormat="1" applyFont="1" applyFill="1" applyBorder="1" applyAlignment="1">
      <alignment horizontal="center" vertical="center" wrapText="1"/>
    </xf>
    <xf numFmtId="9" fontId="109" fillId="0" borderId="32" xfId="0" applyNumberFormat="1" applyFont="1" applyBorder="1" applyAlignment="1">
      <alignment horizontal="center" vertical="center"/>
    </xf>
    <xf numFmtId="49" fontId="105" fillId="7" borderId="30" xfId="5" applyNumberFormat="1" applyFont="1" applyFill="1" applyBorder="1" applyAlignment="1">
      <alignment horizontal="center" vertical="center"/>
    </xf>
    <xf numFmtId="0" fontId="76" fillId="0" borderId="0" xfId="0" applyFont="1" applyBorder="1"/>
    <xf numFmtId="180" fontId="107" fillId="0" borderId="4" xfId="0" applyNumberFormat="1" applyFont="1" applyFill="1" applyBorder="1" applyAlignment="1">
      <alignment horizontal="center" vertical="center"/>
    </xf>
    <xf numFmtId="185" fontId="107" fillId="0" borderId="33" xfId="0" applyNumberFormat="1" applyFont="1" applyBorder="1" applyAlignment="1">
      <alignment horizontal="center" vertical="center"/>
    </xf>
    <xf numFmtId="180" fontId="107" fillId="0" borderId="24" xfId="0" applyNumberFormat="1" applyFont="1" applyBorder="1" applyAlignment="1">
      <alignment horizontal="center" vertical="center"/>
    </xf>
    <xf numFmtId="0" fontId="106" fillId="0" borderId="15" xfId="0" applyFont="1" applyFill="1" applyBorder="1" applyAlignment="1">
      <alignment horizontal="left" vertical="center" indent="1"/>
    </xf>
    <xf numFmtId="0" fontId="5" fillId="0" borderId="55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189" fontId="98" fillId="6" borderId="19" xfId="0" applyNumberFormat="1" applyFont="1" applyFill="1" applyBorder="1" applyAlignment="1">
      <alignment horizontal="right" vertical="center" indent="1"/>
    </xf>
    <xf numFmtId="189" fontId="98" fillId="6" borderId="22" xfId="0" applyNumberFormat="1" applyFont="1" applyFill="1" applyBorder="1" applyAlignment="1">
      <alignment horizontal="right" vertical="center" indent="1"/>
    </xf>
    <xf numFmtId="189" fontId="98" fillId="6" borderId="8" xfId="0" applyNumberFormat="1" applyFont="1" applyFill="1" applyBorder="1" applyAlignment="1">
      <alignment horizontal="right" vertical="center" indent="1"/>
    </xf>
    <xf numFmtId="0" fontId="5" fillId="0" borderId="56" xfId="0" applyFont="1" applyFill="1" applyBorder="1" applyAlignment="1">
      <alignment horizontal="left" vertical="center" wrapText="1"/>
    </xf>
    <xf numFmtId="189" fontId="12" fillId="0" borderId="44" xfId="0" applyNumberFormat="1" applyFont="1" applyFill="1" applyBorder="1" applyAlignment="1">
      <alignment horizontal="center" vertical="center"/>
    </xf>
    <xf numFmtId="0" fontId="5" fillId="0" borderId="51" xfId="0" applyFont="1" applyFill="1" applyBorder="1" applyAlignment="1">
      <alignment horizontal="left" vertical="center" wrapText="1"/>
    </xf>
    <xf numFmtId="189" fontId="12" fillId="0" borderId="29" xfId="0" applyNumberFormat="1" applyFont="1" applyFill="1" applyBorder="1" applyAlignment="1">
      <alignment horizontal="center" vertical="center"/>
    </xf>
    <xf numFmtId="189" fontId="5" fillId="0" borderId="24" xfId="0" applyNumberFormat="1" applyFont="1" applyFill="1" applyBorder="1" applyAlignment="1">
      <alignment horizontal="center" vertical="center"/>
    </xf>
    <xf numFmtId="189" fontId="5" fillId="0" borderId="44" xfId="0" applyNumberFormat="1" applyFont="1" applyFill="1" applyBorder="1" applyAlignment="1">
      <alignment horizontal="center" vertical="center"/>
    </xf>
    <xf numFmtId="9" fontId="96" fillId="0" borderId="21" xfId="0" applyNumberFormat="1" applyFont="1" applyBorder="1" applyAlignment="1">
      <alignment horizontal="center" vertical="center"/>
    </xf>
    <xf numFmtId="189" fontId="98" fillId="0" borderId="38" xfId="0" applyNumberFormat="1" applyFont="1" applyFill="1" applyBorder="1" applyAlignment="1">
      <alignment horizontal="right" vertical="center" indent="1"/>
    </xf>
    <xf numFmtId="189" fontId="98" fillId="6" borderId="30" xfId="0" applyNumberFormat="1" applyFont="1" applyFill="1" applyBorder="1" applyAlignment="1">
      <alignment horizontal="left" vertical="center" indent="1"/>
    </xf>
    <xf numFmtId="189" fontId="98" fillId="6" borderId="31" xfId="0" applyNumberFormat="1" applyFont="1" applyFill="1" applyBorder="1" applyAlignment="1">
      <alignment horizontal="left" vertical="center" indent="1"/>
    </xf>
    <xf numFmtId="189" fontId="98" fillId="6" borderId="16" xfId="0" applyNumberFormat="1" applyFont="1" applyFill="1" applyBorder="1" applyAlignment="1">
      <alignment horizontal="left" vertical="center" indent="1"/>
    </xf>
    <xf numFmtId="189" fontId="98" fillId="0" borderId="14" xfId="0" applyNumberFormat="1" applyFont="1" applyFill="1" applyBorder="1" applyAlignment="1">
      <alignment horizontal="left" vertical="center" indent="1"/>
    </xf>
    <xf numFmtId="189" fontId="98" fillId="0" borderId="15" xfId="0" applyNumberFormat="1" applyFont="1" applyFill="1" applyBorder="1" applyAlignment="1">
      <alignment horizontal="left" vertical="center" indent="1"/>
    </xf>
    <xf numFmtId="189" fontId="98" fillId="0" borderId="16" xfId="0" applyNumberFormat="1" applyFont="1" applyFill="1" applyBorder="1" applyAlignment="1">
      <alignment horizontal="left" vertical="center" indent="1"/>
    </xf>
    <xf numFmtId="0" fontId="70" fillId="0" borderId="18" xfId="0" applyFont="1" applyBorder="1" applyAlignment="1">
      <alignment horizontal="left" vertical="center" indent="1"/>
    </xf>
    <xf numFmtId="0" fontId="106" fillId="0" borderId="14" xfId="0" applyFont="1" applyBorder="1" applyAlignment="1">
      <alignment horizontal="center" vertical="center"/>
    </xf>
    <xf numFmtId="0" fontId="106" fillId="0" borderId="15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center"/>
    </xf>
    <xf numFmtId="9" fontId="67" fillId="0" borderId="0" xfId="0" applyNumberFormat="1" applyFont="1" applyFill="1" applyBorder="1" applyAlignment="1">
      <alignment vertical="center" wrapText="1"/>
    </xf>
    <xf numFmtId="0" fontId="105" fillId="7" borderId="6" xfId="0" applyFont="1" applyFill="1" applyBorder="1" applyAlignment="1">
      <alignment horizontal="center" vertical="center"/>
    </xf>
    <xf numFmtId="0" fontId="105" fillId="6" borderId="0" xfId="0" applyFont="1" applyFill="1" applyBorder="1" applyAlignment="1">
      <alignment horizontal="right" vertical="center"/>
    </xf>
    <xf numFmtId="0" fontId="73" fillId="0" borderId="0" xfId="0" applyFont="1" applyBorder="1" applyAlignment="1">
      <alignment horizontal="left"/>
    </xf>
    <xf numFmtId="0" fontId="76" fillId="0" borderId="21" xfId="0" applyFont="1" applyBorder="1"/>
    <xf numFmtId="0" fontId="79" fillId="0" borderId="21" xfId="0" applyFont="1" applyBorder="1" applyAlignment="1">
      <alignment horizontal="center"/>
    </xf>
    <xf numFmtId="0" fontId="76" fillId="0" borderId="0" xfId="0" applyFont="1"/>
    <xf numFmtId="0" fontId="80" fillId="0" borderId="0" xfId="0" applyFont="1" applyAlignment="1">
      <alignment horizontal="left" vertical="center" wrapText="1"/>
    </xf>
    <xf numFmtId="0" fontId="110" fillId="6" borderId="0" xfId="0" applyFont="1" applyFill="1" applyBorder="1" applyAlignment="1">
      <alignment horizontal="right" vertical="center"/>
    </xf>
    <xf numFmtId="0" fontId="6" fillId="0" borderId="0" xfId="0" applyFont="1" applyBorder="1"/>
    <xf numFmtId="0" fontId="6" fillId="0" borderId="21" xfId="0" applyFont="1" applyBorder="1"/>
    <xf numFmtId="0" fontId="75" fillId="0" borderId="21" xfId="0" applyFont="1" applyBorder="1" applyAlignment="1">
      <alignment horizontal="center"/>
    </xf>
    <xf numFmtId="0" fontId="6" fillId="0" borderId="0" xfId="0" applyFont="1"/>
    <xf numFmtId="0" fontId="81" fillId="0" borderId="0" xfId="0" applyFont="1" applyAlignment="1">
      <alignment horizontal="left" vertical="center" wrapText="1"/>
    </xf>
    <xf numFmtId="0" fontId="98" fillId="0" borderId="6" xfId="0" applyFont="1" applyFill="1" applyBorder="1" applyAlignment="1">
      <alignment horizontal="left" vertical="center" indent="1"/>
    </xf>
    <xf numFmtId="0" fontId="72" fillId="0" borderId="6" xfId="0" applyFont="1" applyFill="1" applyBorder="1"/>
    <xf numFmtId="0" fontId="108" fillId="0" borderId="14" xfId="0" applyFont="1" applyFill="1" applyBorder="1" applyAlignment="1">
      <alignment horizontal="left" vertical="center" indent="1"/>
    </xf>
    <xf numFmtId="0" fontId="108" fillId="0" borderId="15" xfId="0" applyFont="1" applyFill="1" applyBorder="1" applyAlignment="1">
      <alignment horizontal="left" vertical="center" indent="1"/>
    </xf>
    <xf numFmtId="0" fontId="105" fillId="6" borderId="0" xfId="0" applyFont="1" applyFill="1" applyBorder="1" applyAlignment="1">
      <alignment horizontal="center" vertical="center"/>
    </xf>
    <xf numFmtId="189" fontId="76" fillId="0" borderId="21" xfId="0" applyNumberFormat="1" applyFont="1" applyBorder="1"/>
    <xf numFmtId="189" fontId="79" fillId="0" borderId="6" xfId="0" applyNumberFormat="1" applyFont="1" applyFill="1" applyBorder="1" applyAlignment="1">
      <alignment horizontal="center" vertical="center"/>
    </xf>
    <xf numFmtId="1" fontId="82" fillId="0" borderId="0" xfId="0" applyNumberFormat="1" applyFont="1" applyFill="1" applyBorder="1" applyAlignment="1">
      <alignment horizontal="center" vertical="center"/>
    </xf>
    <xf numFmtId="0" fontId="79" fillId="0" borderId="0" xfId="0" applyFont="1" applyBorder="1" applyAlignment="1">
      <alignment vertical="center"/>
    </xf>
    <xf numFmtId="1" fontId="83" fillId="0" borderId="0" xfId="0" applyNumberFormat="1" applyFont="1" applyFill="1" applyBorder="1" applyAlignment="1">
      <alignment horizontal="left" vertical="center"/>
    </xf>
    <xf numFmtId="0" fontId="105" fillId="7" borderId="36" xfId="0" applyFont="1" applyFill="1" applyBorder="1" applyAlignment="1">
      <alignment horizontal="center" vertical="center"/>
    </xf>
    <xf numFmtId="189" fontId="75" fillId="0" borderId="21" xfId="0" applyNumberFormat="1" applyFont="1" applyBorder="1" applyAlignment="1">
      <alignment horizontal="left"/>
    </xf>
    <xf numFmtId="0" fontId="84" fillId="0" borderId="0" xfId="0" applyNumberFormat="1" applyFont="1" applyFill="1" applyBorder="1" applyAlignment="1">
      <alignment horizontal="left" vertical="center"/>
    </xf>
    <xf numFmtId="0" fontId="76" fillId="0" borderId="0" xfId="0" applyFont="1" applyAlignment="1">
      <alignment horizontal="left"/>
    </xf>
    <xf numFmtId="0" fontId="2" fillId="0" borderId="0" xfId="0" applyFont="1"/>
    <xf numFmtId="0" fontId="111" fillId="6" borderId="0" xfId="0" applyFont="1" applyFill="1" applyBorder="1" applyAlignment="1">
      <alignment horizontal="right" vertical="center"/>
    </xf>
    <xf numFmtId="0" fontId="111" fillId="6" borderId="19" xfId="0" applyFont="1" applyFill="1" applyBorder="1" applyAlignment="1">
      <alignment horizontal="right" vertical="center"/>
    </xf>
    <xf numFmtId="0" fontId="69" fillId="0" borderId="0" xfId="0" applyFont="1" applyBorder="1" applyAlignment="1">
      <alignment horizontal="right" vertical="center" indent="1"/>
    </xf>
    <xf numFmtId="9" fontId="111" fillId="9" borderId="73" xfId="0" applyNumberFormat="1" applyFont="1" applyFill="1" applyBorder="1" applyAlignment="1">
      <alignment horizontal="center" vertical="center"/>
    </xf>
    <xf numFmtId="0" fontId="85" fillId="0" borderId="0" xfId="0" applyFont="1" applyBorder="1"/>
    <xf numFmtId="0" fontId="85" fillId="0" borderId="19" xfId="0" applyFont="1" applyBorder="1"/>
    <xf numFmtId="0" fontId="85" fillId="0" borderId="21" xfId="0" applyFont="1" applyBorder="1"/>
    <xf numFmtId="0" fontId="85" fillId="0" borderId="22" xfId="0" applyFont="1" applyBorder="1"/>
    <xf numFmtId="0" fontId="111" fillId="7" borderId="34" xfId="0" applyFont="1" applyFill="1" applyBorder="1" applyAlignment="1">
      <alignment horizontal="center" vertical="center" wrapText="1"/>
    </xf>
    <xf numFmtId="0" fontId="111" fillId="7" borderId="35" xfId="0" applyFont="1" applyFill="1" applyBorder="1" applyAlignment="1">
      <alignment horizontal="center" vertical="center" wrapText="1"/>
    </xf>
    <xf numFmtId="185" fontId="112" fillId="0" borderId="6" xfId="0" applyNumberFormat="1" applyFont="1" applyBorder="1" applyAlignment="1">
      <alignment horizontal="center" vertical="center"/>
    </xf>
    <xf numFmtId="180" fontId="112" fillId="0" borderId="6" xfId="0" applyNumberFormat="1" applyFont="1" applyBorder="1" applyAlignment="1">
      <alignment horizontal="center" vertical="center"/>
    </xf>
    <xf numFmtId="0" fontId="111" fillId="7" borderId="7" xfId="0" applyFont="1" applyFill="1" applyBorder="1" applyAlignment="1">
      <alignment horizontal="center" vertical="center" wrapText="1"/>
    </xf>
    <xf numFmtId="0" fontId="111" fillId="7" borderId="8" xfId="0" applyFont="1" applyFill="1" applyBorder="1" applyAlignment="1">
      <alignment horizontal="center" vertical="center" wrapText="1"/>
    </xf>
    <xf numFmtId="185" fontId="112" fillId="0" borderId="2" xfId="0" applyNumberFormat="1" applyFont="1" applyBorder="1" applyAlignment="1">
      <alignment horizontal="center" vertical="center"/>
    </xf>
    <xf numFmtId="180" fontId="112" fillId="0" borderId="4" xfId="0" applyNumberFormat="1" applyFont="1" applyBorder="1" applyAlignment="1">
      <alignment horizontal="center" vertical="center"/>
    </xf>
    <xf numFmtId="185" fontId="112" fillId="0" borderId="11" xfId="0" applyNumberFormat="1" applyFont="1" applyBorder="1" applyAlignment="1">
      <alignment horizontal="center" vertical="center"/>
    </xf>
    <xf numFmtId="180" fontId="112" fillId="0" borderId="23" xfId="0" applyNumberFormat="1" applyFont="1" applyBorder="1" applyAlignment="1">
      <alignment horizontal="center" vertical="center"/>
    </xf>
    <xf numFmtId="0" fontId="111" fillId="6" borderId="0" xfId="0" applyFont="1" applyFill="1" applyBorder="1" applyAlignment="1">
      <alignment horizontal="center" vertical="center"/>
    </xf>
    <xf numFmtId="0" fontId="111" fillId="7" borderId="6" xfId="0" applyFont="1" applyFill="1" applyBorder="1" applyAlignment="1">
      <alignment horizontal="center" vertical="center"/>
    </xf>
    <xf numFmtId="185" fontId="112" fillId="0" borderId="33" xfId="0" applyNumberFormat="1" applyFont="1" applyBorder="1" applyAlignment="1">
      <alignment horizontal="center" vertical="center"/>
    </xf>
    <xf numFmtId="180" fontId="112" fillId="0" borderId="24" xfId="0" applyNumberFormat="1" applyFont="1" applyBorder="1" applyAlignment="1">
      <alignment horizontal="center" vertical="center"/>
    </xf>
    <xf numFmtId="0" fontId="85" fillId="0" borderId="0" xfId="0" applyFont="1"/>
    <xf numFmtId="0" fontId="86" fillId="0" borderId="0" xfId="0" applyFont="1" applyAlignment="1">
      <alignment horizontal="left" vertical="center" wrapText="1"/>
    </xf>
    <xf numFmtId="180" fontId="69" fillId="8" borderId="74" xfId="0" applyNumberFormat="1" applyFont="1" applyFill="1" applyBorder="1" applyAlignment="1">
      <alignment horizontal="center" vertical="center"/>
    </xf>
    <xf numFmtId="1" fontId="87" fillId="0" borderId="0" xfId="0" applyNumberFormat="1" applyFont="1" applyFill="1" applyBorder="1" applyAlignment="1">
      <alignment horizontal="center" vertical="center"/>
    </xf>
    <xf numFmtId="189" fontId="113" fillId="0" borderId="6" xfId="0" applyNumberFormat="1" applyFont="1" applyFill="1" applyBorder="1" applyAlignment="1">
      <alignment horizontal="right" vertical="center" indent="1"/>
    </xf>
    <xf numFmtId="189" fontId="113" fillId="0" borderId="14" xfId="0" applyNumberFormat="1" applyFont="1" applyFill="1" applyBorder="1" applyAlignment="1">
      <alignment horizontal="right" vertical="center" indent="1"/>
    </xf>
    <xf numFmtId="189" fontId="113" fillId="0" borderId="15" xfId="0" applyNumberFormat="1" applyFont="1" applyFill="1" applyBorder="1" applyAlignment="1">
      <alignment horizontal="right" vertical="center" indent="1"/>
    </xf>
    <xf numFmtId="189" fontId="113" fillId="6" borderId="6" xfId="0" applyNumberFormat="1" applyFont="1" applyFill="1" applyBorder="1" applyAlignment="1">
      <alignment horizontal="right" vertical="center" indent="1"/>
    </xf>
    <xf numFmtId="0" fontId="114" fillId="0" borderId="6" xfId="0" applyFont="1" applyFill="1" applyBorder="1" applyAlignment="1">
      <alignment horizontal="center" vertical="center" wrapText="1"/>
    </xf>
    <xf numFmtId="0" fontId="113" fillId="0" borderId="6" xfId="0" applyFont="1" applyFill="1" applyBorder="1" applyAlignment="1">
      <alignment horizontal="center" vertical="center" wrapText="1"/>
    </xf>
    <xf numFmtId="0" fontId="60" fillId="0" borderId="0" xfId="0" applyFont="1" applyAlignment="1">
      <alignment vertical="center" wrapText="1"/>
    </xf>
    <xf numFmtId="9" fontId="112" fillId="0" borderId="6" xfId="0" applyNumberFormat="1" applyFont="1" applyBorder="1" applyAlignment="1">
      <alignment horizontal="center" vertical="center"/>
    </xf>
    <xf numFmtId="189" fontId="113" fillId="0" borderId="16" xfId="0" applyNumberFormat="1" applyFont="1" applyFill="1" applyBorder="1" applyAlignment="1">
      <alignment horizontal="right" vertical="center" indent="1"/>
    </xf>
    <xf numFmtId="9" fontId="112" fillId="0" borderId="25" xfId="0" applyNumberFormat="1" applyFont="1" applyBorder="1" applyAlignment="1">
      <alignment horizontal="center" vertical="center"/>
    </xf>
    <xf numFmtId="9" fontId="112" fillId="0" borderId="26" xfId="0" applyNumberFormat="1" applyFont="1" applyBorder="1" applyAlignment="1">
      <alignment horizontal="center" vertical="center"/>
    </xf>
    <xf numFmtId="0" fontId="113" fillId="8" borderId="6" xfId="0" applyFont="1" applyFill="1" applyBorder="1" applyAlignment="1">
      <alignment horizontal="center" vertical="center"/>
    </xf>
    <xf numFmtId="9" fontId="112" fillId="0" borderId="34" xfId="0" applyNumberFormat="1" applyFont="1" applyBorder="1" applyAlignment="1">
      <alignment horizontal="center" vertical="center"/>
    </xf>
    <xf numFmtId="0" fontId="113" fillId="8" borderId="16" xfId="0" applyFont="1" applyFill="1" applyBorder="1" applyAlignment="1">
      <alignment horizontal="center" vertical="center"/>
    </xf>
    <xf numFmtId="9" fontId="112" fillId="0" borderId="27" xfId="0" applyNumberFormat="1" applyFont="1" applyBorder="1" applyAlignment="1">
      <alignment horizontal="center" vertical="center"/>
    </xf>
    <xf numFmtId="188" fontId="111" fillId="7" borderId="34" xfId="1" applyNumberFormat="1" applyFont="1" applyFill="1" applyBorder="1" applyAlignment="1">
      <alignment horizontal="center" vertical="center" wrapText="1"/>
    </xf>
    <xf numFmtId="1" fontId="113" fillId="8" borderId="6" xfId="0" applyNumberFormat="1" applyFont="1" applyFill="1" applyBorder="1" applyAlignment="1">
      <alignment horizontal="center" vertical="center"/>
    </xf>
    <xf numFmtId="188" fontId="111" fillId="7" borderId="7" xfId="1" applyNumberFormat="1" applyFont="1" applyFill="1" applyBorder="1" applyAlignment="1">
      <alignment horizontal="center" vertical="center" wrapText="1"/>
    </xf>
    <xf numFmtId="1" fontId="113" fillId="8" borderId="9" xfId="0" applyNumberFormat="1" applyFont="1" applyFill="1" applyBorder="1" applyAlignment="1">
      <alignment horizontal="center" vertical="center"/>
    </xf>
    <xf numFmtId="1" fontId="113" fillId="8" borderId="10" xfId="0" applyNumberFormat="1" applyFont="1" applyFill="1" applyBorder="1" applyAlignment="1">
      <alignment horizontal="center" vertical="center"/>
    </xf>
    <xf numFmtId="1" fontId="113" fillId="8" borderId="13" xfId="0" applyNumberFormat="1" applyFont="1" applyFill="1" applyBorder="1" applyAlignment="1">
      <alignment horizontal="center" vertical="center"/>
    </xf>
    <xf numFmtId="1" fontId="113" fillId="8" borderId="33" xfId="0" applyNumberFormat="1" applyFont="1" applyFill="1" applyBorder="1" applyAlignment="1">
      <alignment horizontal="center" vertical="center"/>
    </xf>
    <xf numFmtId="1" fontId="85" fillId="6" borderId="0" xfId="0" applyNumberFormat="1" applyFont="1" applyFill="1" applyAlignment="1">
      <alignment horizontal="center" vertical="center"/>
    </xf>
    <xf numFmtId="0" fontId="69" fillId="0" borderId="18" xfId="0" applyFont="1" applyBorder="1" applyAlignment="1">
      <alignment horizontal="left" vertical="center" indent="1"/>
    </xf>
    <xf numFmtId="0" fontId="89" fillId="0" borderId="0" xfId="0" applyFont="1" applyBorder="1" applyAlignment="1">
      <alignment horizontal="left"/>
    </xf>
    <xf numFmtId="0" fontId="100" fillId="9" borderId="7" xfId="0" applyFont="1" applyFill="1" applyBorder="1" applyAlignment="1">
      <alignment vertical="center"/>
    </xf>
    <xf numFmtId="0" fontId="115" fillId="9" borderId="7" xfId="0" applyFont="1" applyFill="1" applyBorder="1" applyAlignment="1">
      <alignment horizontal="left"/>
    </xf>
    <xf numFmtId="0" fontId="115" fillId="9" borderId="8" xfId="0" applyFont="1" applyFill="1" applyBorder="1" applyAlignment="1">
      <alignment horizontal="left"/>
    </xf>
    <xf numFmtId="0" fontId="106" fillId="6" borderId="7" xfId="0" applyFont="1" applyFill="1" applyBorder="1" applyAlignment="1">
      <alignment horizontal="center" vertical="center"/>
    </xf>
    <xf numFmtId="0" fontId="105" fillId="7" borderId="34" xfId="0" applyFont="1" applyFill="1" applyBorder="1" applyAlignment="1">
      <alignment vertical="center"/>
    </xf>
    <xf numFmtId="0" fontId="116" fillId="6" borderId="0" xfId="0" applyFont="1" applyFill="1" applyBorder="1" applyAlignment="1">
      <alignment horizontal="right" vertical="center"/>
    </xf>
    <xf numFmtId="180" fontId="70" fillId="8" borderId="74" xfId="0" applyNumberFormat="1" applyFont="1" applyFill="1" applyBorder="1" applyAlignment="1">
      <alignment horizontal="center" vertical="center"/>
    </xf>
    <xf numFmtId="1" fontId="91" fillId="0" borderId="0" xfId="0" applyNumberFormat="1" applyFont="1" applyFill="1" applyBorder="1" applyAlignment="1">
      <alignment horizontal="center" vertical="center"/>
    </xf>
    <xf numFmtId="0" fontId="92" fillId="0" borderId="21" xfId="0" applyFont="1" applyBorder="1"/>
    <xf numFmtId="189" fontId="117" fillId="0" borderId="4" xfId="0" applyNumberFormat="1" applyFont="1" applyFill="1" applyBorder="1" applyAlignment="1">
      <alignment horizontal="center" vertical="center"/>
    </xf>
    <xf numFmtId="189" fontId="117" fillId="0" borderId="5" xfId="0" applyNumberFormat="1" applyFont="1" applyFill="1" applyBorder="1" applyAlignment="1">
      <alignment horizontal="center" vertical="center"/>
    </xf>
    <xf numFmtId="9" fontId="118" fillId="6" borderId="7" xfId="0" applyNumberFormat="1" applyFont="1" applyFill="1" applyBorder="1" applyAlignment="1">
      <alignment horizontal="center" vertical="center"/>
    </xf>
    <xf numFmtId="9" fontId="92" fillId="0" borderId="21" xfId="0" applyNumberFormat="1" applyFont="1" applyBorder="1"/>
    <xf numFmtId="189" fontId="117" fillId="0" borderId="14" xfId="0" applyNumberFormat="1" applyFont="1" applyFill="1" applyBorder="1" applyAlignment="1">
      <alignment horizontal="right" vertical="center" indent="1"/>
    </xf>
    <xf numFmtId="189" fontId="117" fillId="0" borderId="15" xfId="0" applyNumberFormat="1" applyFont="1" applyFill="1" applyBorder="1" applyAlignment="1">
      <alignment horizontal="right" vertical="center" indent="1"/>
    </xf>
    <xf numFmtId="189" fontId="117" fillId="0" borderId="16" xfId="0" applyNumberFormat="1" applyFont="1" applyFill="1" applyBorder="1" applyAlignment="1">
      <alignment horizontal="right" vertical="center" indent="1"/>
    </xf>
    <xf numFmtId="0" fontId="116" fillId="7" borderId="34" xfId="0" applyFont="1" applyFill="1" applyBorder="1" applyAlignment="1">
      <alignment vertical="center"/>
    </xf>
    <xf numFmtId="0" fontId="92" fillId="0" borderId="0" xfId="0" applyFont="1"/>
    <xf numFmtId="0" fontId="93" fillId="0" borderId="0" xfId="0" applyFont="1"/>
    <xf numFmtId="9" fontId="107" fillId="0" borderId="9" xfId="0" applyNumberFormat="1" applyFont="1" applyBorder="1" applyAlignment="1">
      <alignment horizontal="center" vertical="center"/>
    </xf>
    <xf numFmtId="9" fontId="107" fillId="0" borderId="12" xfId="0" applyNumberFormat="1" applyFont="1" applyBorder="1" applyAlignment="1">
      <alignment horizontal="center" vertical="center"/>
    </xf>
    <xf numFmtId="189" fontId="106" fillId="6" borderId="7" xfId="0" applyNumberFormat="1" applyFont="1" applyFill="1" applyBorder="1" applyAlignment="1">
      <alignment horizontal="right" vertical="center" indent="1"/>
    </xf>
    <xf numFmtId="189" fontId="79" fillId="0" borderId="21" xfId="0" applyNumberFormat="1" applyFont="1" applyFill="1" applyBorder="1" applyAlignment="1">
      <alignment horizontal="center" vertical="center"/>
    </xf>
    <xf numFmtId="9" fontId="107" fillId="0" borderId="25" xfId="0" applyNumberFormat="1" applyFont="1" applyBorder="1" applyAlignment="1">
      <alignment horizontal="center" vertical="center"/>
    </xf>
    <xf numFmtId="9" fontId="107" fillId="0" borderId="26" xfId="0" applyNumberFormat="1" applyFont="1" applyBorder="1" applyAlignment="1">
      <alignment horizontal="center" vertical="center"/>
    </xf>
    <xf numFmtId="9" fontId="107" fillId="0" borderId="27" xfId="0" applyNumberFormat="1" applyFont="1" applyBorder="1" applyAlignment="1">
      <alignment horizontal="center" vertical="center"/>
    </xf>
    <xf numFmtId="1" fontId="94" fillId="0" borderId="0" xfId="0" applyNumberFormat="1" applyFont="1" applyFill="1" applyBorder="1" applyAlignment="1">
      <alignment horizontal="left" vertical="center"/>
    </xf>
    <xf numFmtId="0" fontId="103" fillId="0" borderId="0" xfId="0" applyFont="1" applyBorder="1" applyAlignment="1">
      <alignment horizontal="left" vertical="center" indent="1"/>
    </xf>
    <xf numFmtId="0" fontId="106" fillId="0" borderId="0" xfId="0" applyFont="1" applyBorder="1" applyAlignment="1">
      <alignment horizontal="center" vertical="center"/>
    </xf>
    <xf numFmtId="0" fontId="96" fillId="0" borderId="0" xfId="5" applyNumberFormat="1" applyFont="1" applyBorder="1" applyAlignment="1">
      <alignment horizontal="center" vertical="center" wrapText="1"/>
    </xf>
    <xf numFmtId="189" fontId="98" fillId="6" borderId="0" xfId="5" applyNumberFormat="1" applyFont="1" applyFill="1" applyBorder="1" applyAlignment="1">
      <alignment horizontal="center" vertical="center"/>
    </xf>
    <xf numFmtId="189" fontId="98" fillId="6" borderId="0" xfId="0" applyNumberFormat="1" applyFont="1" applyFill="1" applyBorder="1" applyAlignment="1">
      <alignment horizontal="left" vertical="center" indent="1"/>
    </xf>
    <xf numFmtId="0" fontId="97" fillId="8" borderId="0" xfId="0" applyFont="1" applyFill="1" applyBorder="1" applyAlignment="1">
      <alignment horizontal="center" vertical="center"/>
    </xf>
    <xf numFmtId="189" fontId="98" fillId="0" borderId="0" xfId="0" applyNumberFormat="1" applyFont="1" applyFill="1" applyBorder="1" applyAlignment="1">
      <alignment horizontal="left" vertical="center" indent="1"/>
    </xf>
    <xf numFmtId="1" fontId="98" fillId="8" borderId="0" xfId="0" applyNumberFormat="1" applyFont="1" applyFill="1" applyBorder="1" applyAlignment="1">
      <alignment horizontal="center" vertical="center"/>
    </xf>
    <xf numFmtId="185" fontId="96" fillId="0" borderId="0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/>
    </xf>
    <xf numFmtId="0" fontId="100" fillId="9" borderId="7" xfId="0" applyFont="1" applyFill="1" applyBorder="1" applyAlignment="1">
      <alignment horizontal="right" vertical="center"/>
    </xf>
    <xf numFmtId="0" fontId="95" fillId="9" borderId="7" xfId="0" applyFont="1" applyFill="1" applyBorder="1" applyAlignment="1">
      <alignment horizontal="right" indent="1"/>
    </xf>
    <xf numFmtId="0" fontId="95" fillId="9" borderId="8" xfId="0" applyFont="1" applyFill="1" applyBorder="1" applyAlignment="1">
      <alignment horizontal="right" indent="1"/>
    </xf>
    <xf numFmtId="9" fontId="25" fillId="0" borderId="0" xfId="0" applyNumberFormat="1" applyFont="1" applyFill="1" applyBorder="1" applyAlignment="1">
      <alignment horizontal="right" vertical="center" wrapText="1" indent="1"/>
    </xf>
    <xf numFmtId="9" fontId="25" fillId="0" borderId="19" xfId="0" applyNumberFormat="1" applyFont="1" applyFill="1" applyBorder="1" applyAlignment="1">
      <alignment horizontal="right" vertical="center" wrapText="1" indent="1"/>
    </xf>
    <xf numFmtId="0" fontId="12" fillId="0" borderId="0" xfId="0" applyFont="1" applyAlignment="1">
      <alignment horizontal="center" vertical="center" wrapText="1"/>
    </xf>
    <xf numFmtId="0" fontId="105" fillId="7" borderId="6" xfId="0" applyFont="1" applyFill="1" applyBorder="1" applyAlignment="1">
      <alignment horizontal="center" vertical="center"/>
    </xf>
    <xf numFmtId="49" fontId="116" fillId="7" borderId="6" xfId="5" applyNumberFormat="1" applyFont="1" applyFill="1" applyBorder="1" applyAlignment="1">
      <alignment horizontal="center" vertical="center" wrapText="1"/>
    </xf>
    <xf numFmtId="189" fontId="116" fillId="7" borderId="6" xfId="1" applyNumberFormat="1" applyFont="1" applyFill="1" applyBorder="1" applyAlignment="1">
      <alignment horizontal="center" vertical="center" wrapText="1"/>
    </xf>
    <xf numFmtId="1" fontId="105" fillId="7" borderId="6" xfId="5" applyNumberFormat="1" applyFont="1" applyFill="1" applyBorder="1" applyAlignment="1">
      <alignment horizontal="center" vertical="center" wrapText="1"/>
    </xf>
    <xf numFmtId="0" fontId="67" fillId="0" borderId="75" xfId="0" applyFont="1" applyBorder="1" applyAlignment="1">
      <alignment horizontal="right" vertical="center"/>
    </xf>
    <xf numFmtId="0" fontId="67" fillId="0" borderId="77" xfId="0" applyFont="1" applyBorder="1" applyAlignment="1">
      <alignment horizontal="right" vertical="center"/>
    </xf>
    <xf numFmtId="0" fontId="70" fillId="0" borderId="0" xfId="0" applyFont="1" applyBorder="1" applyAlignment="1">
      <alignment horizontal="right" vertical="center"/>
    </xf>
    <xf numFmtId="0" fontId="70" fillId="0" borderId="77" xfId="0" applyFont="1" applyBorder="1" applyAlignment="1">
      <alignment horizontal="right" vertical="center"/>
    </xf>
    <xf numFmtId="189" fontId="98" fillId="6" borderId="30" xfId="5" applyNumberFormat="1" applyFont="1" applyFill="1" applyBorder="1" applyAlignment="1">
      <alignment horizontal="center" vertical="center"/>
    </xf>
    <xf numFmtId="189" fontId="98" fillId="6" borderId="38" xfId="5" applyNumberFormat="1" applyFont="1" applyFill="1" applyBorder="1" applyAlignment="1">
      <alignment horizontal="center" vertical="center"/>
    </xf>
    <xf numFmtId="189" fontId="98" fillId="6" borderId="37" xfId="5" applyNumberFormat="1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left" vertical="center" wrapText="1" indent="1"/>
    </xf>
    <xf numFmtId="0" fontId="19" fillId="0" borderId="34" xfId="0" applyFont="1" applyFill="1" applyBorder="1" applyAlignment="1">
      <alignment horizontal="left" vertical="center" wrapText="1" indent="1"/>
    </xf>
    <xf numFmtId="0" fontId="19" fillId="0" borderId="35" xfId="0" applyFont="1" applyFill="1" applyBorder="1" applyAlignment="1">
      <alignment horizontal="left" vertical="center" wrapText="1" indent="1"/>
    </xf>
    <xf numFmtId="188" fontId="105" fillId="7" borderId="6" xfId="1" applyNumberFormat="1" applyFont="1" applyFill="1" applyBorder="1" applyAlignment="1">
      <alignment horizontal="center" vertical="center" wrapText="1"/>
    </xf>
    <xf numFmtId="185" fontId="116" fillId="7" borderId="6" xfId="0" applyNumberFormat="1" applyFont="1" applyFill="1" applyBorder="1" applyAlignment="1">
      <alignment horizontal="center" vertical="center" wrapText="1"/>
    </xf>
    <xf numFmtId="1" fontId="116" fillId="7" borderId="6" xfId="0" applyNumberFormat="1" applyFont="1" applyFill="1" applyBorder="1" applyAlignment="1">
      <alignment horizontal="center" vertical="center" wrapText="1"/>
    </xf>
    <xf numFmtId="49" fontId="105" fillId="7" borderId="30" xfId="5" applyNumberFormat="1" applyFont="1" applyFill="1" applyBorder="1" applyAlignment="1">
      <alignment horizontal="center" vertical="center" wrapText="1"/>
    </xf>
    <xf numFmtId="49" fontId="105" fillId="7" borderId="37" xfId="5" applyNumberFormat="1" applyFont="1" applyFill="1" applyBorder="1" applyAlignment="1">
      <alignment horizontal="center" vertical="center" wrapText="1"/>
    </xf>
    <xf numFmtId="0" fontId="101" fillId="7" borderId="36" xfId="0" applyFont="1" applyFill="1" applyBorder="1" applyAlignment="1">
      <alignment horizontal="left" vertical="center" wrapText="1"/>
    </xf>
    <xf numFmtId="0" fontId="101" fillId="7" borderId="34" xfId="0" applyFont="1" applyFill="1" applyBorder="1" applyAlignment="1">
      <alignment horizontal="left" vertical="center" wrapText="1"/>
    </xf>
    <xf numFmtId="0" fontId="101" fillId="7" borderId="35" xfId="0" applyFont="1" applyFill="1" applyBorder="1" applyAlignment="1">
      <alignment horizontal="left" vertical="center" wrapText="1"/>
    </xf>
    <xf numFmtId="0" fontId="67" fillId="0" borderId="76" xfId="0" applyFont="1" applyBorder="1" applyAlignment="1">
      <alignment horizontal="right" vertical="center"/>
    </xf>
    <xf numFmtId="0" fontId="119" fillId="0" borderId="30" xfId="0" applyFont="1" applyBorder="1" applyAlignment="1">
      <alignment horizontal="left" vertical="center" wrapText="1" indent="1"/>
    </xf>
    <xf numFmtId="0" fontId="119" fillId="0" borderId="38" xfId="0" applyFont="1" applyBorder="1" applyAlignment="1">
      <alignment horizontal="left" vertical="center" indent="1"/>
    </xf>
    <xf numFmtId="0" fontId="119" fillId="0" borderId="37" xfId="0" applyFont="1" applyBorder="1" applyAlignment="1">
      <alignment horizontal="left" vertical="center" indent="1"/>
    </xf>
    <xf numFmtId="0" fontId="96" fillId="0" borderId="54" xfId="5" applyNumberFormat="1" applyFont="1" applyBorder="1" applyAlignment="1">
      <alignment horizontal="center" vertical="center" wrapText="1"/>
    </xf>
    <xf numFmtId="0" fontId="96" fillId="0" borderId="56" xfId="5" applyNumberFormat="1" applyFont="1" applyBorder="1" applyAlignment="1">
      <alignment horizontal="center" vertical="center" wrapText="1"/>
    </xf>
    <xf numFmtId="0" fontId="96" fillId="0" borderId="57" xfId="5" applyNumberFormat="1" applyFont="1" applyBorder="1" applyAlignment="1">
      <alignment horizontal="center" vertical="center" wrapText="1"/>
    </xf>
    <xf numFmtId="9" fontId="105" fillId="7" borderId="6" xfId="1" applyNumberFormat="1" applyFont="1" applyFill="1" applyBorder="1" applyAlignment="1">
      <alignment horizontal="center" vertical="center" wrapText="1"/>
    </xf>
    <xf numFmtId="0" fontId="103" fillId="0" borderId="30" xfId="0" applyFont="1" applyBorder="1" applyAlignment="1">
      <alignment horizontal="left" vertical="center" wrapText="1" indent="1"/>
    </xf>
    <xf numFmtId="0" fontId="103" fillId="0" borderId="37" xfId="0" applyFont="1" applyBorder="1" applyAlignment="1">
      <alignment horizontal="left" vertical="center" indent="1"/>
    </xf>
    <xf numFmtId="0" fontId="19" fillId="0" borderId="36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horizontal="left" vertical="center" wrapText="1"/>
    </xf>
    <xf numFmtId="0" fontId="32" fillId="0" borderId="9" xfId="5" applyNumberFormat="1" applyFont="1" applyBorder="1" applyAlignment="1">
      <alignment horizontal="center" vertical="center" wrapText="1"/>
    </xf>
    <xf numFmtId="0" fontId="96" fillId="0" borderId="12" xfId="0" applyFont="1" applyBorder="1" applyAlignment="1">
      <alignment horizontal="center" vertical="center"/>
    </xf>
    <xf numFmtId="0" fontId="98" fillId="0" borderId="30" xfId="5" applyNumberFormat="1" applyFont="1" applyBorder="1" applyAlignment="1">
      <alignment horizontal="center" vertical="center" wrapText="1"/>
    </xf>
    <xf numFmtId="0" fontId="98" fillId="0" borderId="37" xfId="5" applyNumberFormat="1" applyFont="1" applyBorder="1" applyAlignment="1">
      <alignment horizontal="center" vertical="center" wrapText="1"/>
    </xf>
    <xf numFmtId="0" fontId="96" fillId="0" borderId="47" xfId="5" applyNumberFormat="1" applyFont="1" applyBorder="1" applyAlignment="1">
      <alignment horizontal="center" vertical="center" wrapText="1"/>
    </xf>
    <xf numFmtId="0" fontId="96" fillId="0" borderId="62" xfId="0" applyFont="1" applyBorder="1" applyAlignment="1">
      <alignment horizontal="center" vertical="center"/>
    </xf>
    <xf numFmtId="0" fontId="96" fillId="0" borderId="9" xfId="5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32" fillId="0" borderId="47" xfId="5" applyNumberFormat="1" applyFont="1" applyBorder="1" applyAlignment="1">
      <alignment horizontal="center" vertical="center" wrapText="1"/>
    </xf>
    <xf numFmtId="0" fontId="96" fillId="0" borderId="52" xfId="0" applyFont="1" applyBorder="1" applyAlignment="1">
      <alignment horizontal="center" vertical="center"/>
    </xf>
    <xf numFmtId="0" fontId="19" fillId="0" borderId="7" xfId="0" applyFont="1" applyFill="1" applyBorder="1" applyAlignment="1">
      <alignment horizontal="left" vertical="center" wrapText="1" indent="1"/>
    </xf>
    <xf numFmtId="0" fontId="104" fillId="6" borderId="36" xfId="0" applyFont="1" applyFill="1" applyBorder="1" applyAlignment="1">
      <alignment horizontal="left" vertical="center" indent="1"/>
    </xf>
    <xf numFmtId="0" fontId="104" fillId="6" borderId="34" xfId="0" applyFont="1" applyFill="1" applyBorder="1" applyAlignment="1">
      <alignment horizontal="left" vertical="center" indent="1"/>
    </xf>
    <xf numFmtId="0" fontId="104" fillId="6" borderId="21" xfId="0" applyFont="1" applyFill="1" applyBorder="1" applyAlignment="1">
      <alignment horizontal="left" vertical="center" indent="1"/>
    </xf>
    <xf numFmtId="0" fontId="104" fillId="6" borderId="35" xfId="0" applyFont="1" applyFill="1" applyBorder="1" applyAlignment="1">
      <alignment horizontal="left" vertical="center" indent="1"/>
    </xf>
    <xf numFmtId="0" fontId="25" fillId="0" borderId="0" xfId="0" applyFont="1" applyAlignment="1">
      <alignment horizontal="left" vertical="center" wrapText="1"/>
    </xf>
    <xf numFmtId="0" fontId="103" fillId="0" borderId="58" xfId="0" applyFont="1" applyBorder="1" applyAlignment="1">
      <alignment horizontal="left" vertical="center" indent="1"/>
    </xf>
    <xf numFmtId="0" fontId="102" fillId="0" borderId="59" xfId="0" applyFont="1" applyBorder="1" applyAlignment="1">
      <alignment horizontal="left" vertical="center" indent="1"/>
    </xf>
    <xf numFmtId="189" fontId="98" fillId="6" borderId="39" xfId="5" applyNumberFormat="1" applyFont="1" applyFill="1" applyBorder="1" applyAlignment="1">
      <alignment horizontal="right" vertical="center" indent="1"/>
    </xf>
    <xf numFmtId="189" fontId="98" fillId="6" borderId="16" xfId="0" applyNumberFormat="1" applyFont="1" applyFill="1" applyBorder="1" applyAlignment="1">
      <alignment horizontal="right" vertical="center" indent="1"/>
    </xf>
    <xf numFmtId="189" fontId="98" fillId="0" borderId="58" xfId="0" applyNumberFormat="1" applyFont="1" applyFill="1" applyBorder="1" applyAlignment="1">
      <alignment horizontal="right" vertical="center" indent="1"/>
    </xf>
    <xf numFmtId="189" fontId="98" fillId="0" borderId="59" xfId="0" applyNumberFormat="1" applyFont="1" applyFill="1" applyBorder="1" applyAlignment="1">
      <alignment horizontal="right" vertical="center" indent="1"/>
    </xf>
    <xf numFmtId="0" fontId="101" fillId="7" borderId="36" xfId="0" applyFont="1" applyFill="1" applyBorder="1" applyAlignment="1">
      <alignment horizontal="left" vertical="center" indent="1"/>
    </xf>
    <xf numFmtId="0" fontId="101" fillId="7" borderId="34" xfId="0" applyFont="1" applyFill="1" applyBorder="1" applyAlignment="1">
      <alignment horizontal="left" vertical="center" indent="1"/>
    </xf>
    <xf numFmtId="0" fontId="102" fillId="0" borderId="61" xfId="0" applyFont="1" applyBorder="1" applyAlignment="1">
      <alignment horizontal="left" vertical="center" indent="1"/>
    </xf>
    <xf numFmtId="0" fontId="98" fillId="0" borderId="47" xfId="5" applyNumberFormat="1" applyFont="1" applyBorder="1" applyAlignment="1">
      <alignment horizontal="center" vertical="center" wrapText="1"/>
    </xf>
    <xf numFmtId="0" fontId="98" fillId="0" borderId="52" xfId="0" applyFont="1" applyBorder="1" applyAlignment="1">
      <alignment horizontal="center" vertical="center"/>
    </xf>
    <xf numFmtId="189" fontId="98" fillId="6" borderId="58" xfId="5" applyNumberFormat="1" applyFont="1" applyFill="1" applyBorder="1" applyAlignment="1">
      <alignment horizontal="right" vertical="center" indent="1"/>
    </xf>
    <xf numFmtId="189" fontId="98" fillId="6" borderId="59" xfId="0" applyNumberFormat="1" applyFont="1" applyFill="1" applyBorder="1" applyAlignment="1">
      <alignment horizontal="right" vertical="center" indent="1"/>
    </xf>
    <xf numFmtId="189" fontId="98" fillId="0" borderId="61" xfId="0" applyNumberFormat="1" applyFont="1" applyFill="1" applyBorder="1" applyAlignment="1">
      <alignment horizontal="right" vertical="center" indent="1"/>
    </xf>
    <xf numFmtId="0" fontId="19" fillId="0" borderId="38" xfId="0" applyFont="1" applyFill="1" applyBorder="1" applyAlignment="1">
      <alignment horizontal="left" vertical="center" wrapText="1"/>
    </xf>
    <xf numFmtId="0" fontId="98" fillId="0" borderId="9" xfId="5" applyNumberFormat="1" applyFont="1" applyBorder="1" applyAlignment="1">
      <alignment horizontal="center" vertical="center" wrapText="1"/>
    </xf>
    <xf numFmtId="0" fontId="98" fillId="0" borderId="12" xfId="0" applyFont="1" applyBorder="1" applyAlignment="1">
      <alignment horizontal="center" vertical="center"/>
    </xf>
    <xf numFmtId="189" fontId="98" fillId="6" borderId="55" xfId="5" applyNumberFormat="1" applyFont="1" applyFill="1" applyBorder="1" applyAlignment="1">
      <alignment horizontal="right" vertical="center" indent="1"/>
    </xf>
    <xf numFmtId="189" fontId="98" fillId="6" borderId="60" xfId="0" applyNumberFormat="1" applyFont="1" applyFill="1" applyBorder="1" applyAlignment="1">
      <alignment horizontal="right" vertical="center" indent="1"/>
    </xf>
    <xf numFmtId="0" fontId="19" fillId="0" borderId="6" xfId="0" applyFont="1" applyFill="1" applyBorder="1" applyAlignment="1">
      <alignment horizontal="left" vertical="center" wrapText="1"/>
    </xf>
    <xf numFmtId="0" fontId="32" fillId="0" borderId="9" xfId="5" applyNumberFormat="1" applyFont="1" applyFill="1" applyBorder="1" applyAlignment="1">
      <alignment horizontal="center" vertical="center" wrapText="1"/>
    </xf>
    <xf numFmtId="0" fontId="96" fillId="0" borderId="12" xfId="0" applyFont="1" applyFill="1" applyBorder="1" applyAlignment="1">
      <alignment horizontal="center" vertical="center"/>
    </xf>
    <xf numFmtId="189" fontId="98" fillId="0" borderId="58" xfId="5" applyNumberFormat="1" applyFont="1" applyFill="1" applyBorder="1" applyAlignment="1">
      <alignment horizontal="right" vertical="center" indent="1"/>
    </xf>
    <xf numFmtId="49" fontId="95" fillId="7" borderId="63" xfId="0" applyNumberFormat="1" applyFont="1" applyFill="1" applyBorder="1" applyAlignment="1">
      <alignment horizontal="center" vertical="center"/>
    </xf>
    <xf numFmtId="49" fontId="95" fillId="7" borderId="7" xfId="0" applyNumberFormat="1" applyFont="1" applyFill="1" applyBorder="1" applyAlignment="1">
      <alignment horizontal="center" vertical="center"/>
    </xf>
    <xf numFmtId="1" fontId="95" fillId="7" borderId="6" xfId="5" applyNumberFormat="1" applyFont="1" applyFill="1" applyBorder="1" applyAlignment="1">
      <alignment horizontal="center" vertical="center" wrapText="1"/>
    </xf>
    <xf numFmtId="189" fontId="95" fillId="7" borderId="6" xfId="1" applyNumberFormat="1" applyFont="1" applyFill="1" applyBorder="1" applyAlignment="1">
      <alignment horizontal="center" vertical="center" wrapText="1"/>
    </xf>
    <xf numFmtId="189" fontId="95" fillId="7" borderId="6" xfId="0" applyNumberFormat="1" applyFont="1" applyFill="1" applyBorder="1" applyAlignment="1">
      <alignment horizontal="center" vertical="center" wrapText="1"/>
    </xf>
    <xf numFmtId="1" fontId="95" fillId="7" borderId="6" xfId="0" applyNumberFormat="1" applyFont="1" applyFill="1" applyBorder="1" applyAlignment="1">
      <alignment horizontal="center" vertical="center" wrapText="1"/>
    </xf>
    <xf numFmtId="0" fontId="95" fillId="7" borderId="6" xfId="0" applyFont="1" applyFill="1" applyBorder="1" applyAlignment="1">
      <alignment horizontal="center" vertical="center" wrapText="1"/>
    </xf>
    <xf numFmtId="188" fontId="95" fillId="7" borderId="6" xfId="1" applyNumberFormat="1" applyFont="1" applyFill="1" applyBorder="1" applyAlignment="1">
      <alignment horizontal="center" vertical="center" wrapText="1"/>
    </xf>
    <xf numFmtId="9" fontId="95" fillId="7" borderId="6" xfId="1" applyNumberFormat="1" applyFont="1" applyFill="1" applyBorder="1" applyAlignment="1">
      <alignment horizontal="center" vertical="center" wrapText="1"/>
    </xf>
    <xf numFmtId="185" fontId="95" fillId="7" borderId="6" xfId="0" applyNumberFormat="1" applyFont="1" applyFill="1" applyBorder="1" applyAlignment="1">
      <alignment horizontal="center" vertical="center" wrapText="1"/>
    </xf>
    <xf numFmtId="0" fontId="95" fillId="7" borderId="6" xfId="0" applyFont="1" applyFill="1" applyBorder="1" applyAlignment="1">
      <alignment horizontal="center" vertical="center"/>
    </xf>
    <xf numFmtId="49" fontId="95" fillId="7" borderId="6" xfId="5" applyNumberFormat="1" applyFont="1" applyFill="1" applyBorder="1" applyAlignment="1">
      <alignment horizontal="center" vertical="center"/>
    </xf>
    <xf numFmtId="49" fontId="95" fillId="7" borderId="6" xfId="5" applyNumberFormat="1" applyFont="1" applyFill="1" applyBorder="1" applyAlignment="1">
      <alignment horizontal="center" vertical="center" wrapText="1"/>
    </xf>
    <xf numFmtId="0" fontId="103" fillId="0" borderId="30" xfId="0" applyFont="1" applyFill="1" applyBorder="1" applyAlignment="1">
      <alignment horizontal="justify" vertical="center"/>
    </xf>
    <xf numFmtId="0" fontId="102" fillId="0" borderId="37" xfId="0" applyFont="1" applyFill="1" applyBorder="1" applyAlignment="1">
      <alignment horizontal="justify" vertical="center"/>
    </xf>
    <xf numFmtId="0" fontId="34" fillId="0" borderId="0" xfId="0" applyFont="1" applyAlignment="1">
      <alignment horizontal="left" vertical="center" wrapText="1"/>
    </xf>
    <xf numFmtId="189" fontId="98" fillId="6" borderId="61" xfId="0" applyNumberFormat="1" applyFont="1" applyFill="1" applyBorder="1" applyAlignment="1">
      <alignment horizontal="right" vertical="center" indent="1"/>
    </xf>
    <xf numFmtId="0" fontId="98" fillId="0" borderId="17" xfId="5" applyNumberFormat="1" applyFont="1" applyBorder="1" applyAlignment="1">
      <alignment horizontal="center" vertical="center" wrapText="1"/>
    </xf>
    <xf numFmtId="0" fontId="98" fillId="0" borderId="20" xfId="5" applyNumberFormat="1" applyFont="1" applyBorder="1" applyAlignment="1">
      <alignment horizontal="center" vertical="center" wrapText="1"/>
    </xf>
    <xf numFmtId="0" fontId="121" fillId="6" borderId="36" xfId="0" applyFont="1" applyFill="1" applyBorder="1" applyAlignment="1">
      <alignment horizontal="left" vertical="center" indent="1"/>
    </xf>
    <xf numFmtId="0" fontId="121" fillId="6" borderId="34" xfId="0" applyFont="1" applyFill="1" applyBorder="1" applyAlignment="1">
      <alignment horizontal="left" vertical="center" indent="1"/>
    </xf>
    <xf numFmtId="0" fontId="121" fillId="6" borderId="35" xfId="0" applyFont="1" applyFill="1" applyBorder="1" applyAlignment="1">
      <alignment horizontal="left" vertical="center" indent="1"/>
    </xf>
    <xf numFmtId="189" fontId="98" fillId="6" borderId="14" xfId="5" applyNumberFormat="1" applyFont="1" applyFill="1" applyBorder="1" applyAlignment="1">
      <alignment horizontal="right" vertical="center" indent="1"/>
    </xf>
    <xf numFmtId="189" fontId="98" fillId="6" borderId="15" xfId="0" applyNumberFormat="1" applyFont="1" applyFill="1" applyBorder="1" applyAlignment="1">
      <alignment horizontal="right" vertical="center" indent="1"/>
    </xf>
    <xf numFmtId="0" fontId="120" fillId="9" borderId="7" xfId="0" applyFont="1" applyFill="1" applyBorder="1" applyAlignment="1">
      <alignment horizontal="right" indent="1"/>
    </xf>
    <xf numFmtId="0" fontId="120" fillId="9" borderId="8" xfId="0" applyFont="1" applyFill="1" applyBorder="1" applyAlignment="1">
      <alignment horizontal="right" indent="1"/>
    </xf>
    <xf numFmtId="0" fontId="99" fillId="9" borderId="7" xfId="0" applyFont="1" applyFill="1" applyBorder="1" applyAlignment="1">
      <alignment horizontal="right" vertical="center"/>
    </xf>
    <xf numFmtId="49" fontId="95" fillId="7" borderId="36" xfId="5" applyNumberFormat="1" applyFont="1" applyFill="1" applyBorder="1" applyAlignment="1">
      <alignment horizontal="center" vertical="center"/>
    </xf>
    <xf numFmtId="49" fontId="95" fillId="7" borderId="35" xfId="5" applyNumberFormat="1" applyFont="1" applyFill="1" applyBorder="1" applyAlignment="1">
      <alignment horizontal="center" vertical="center"/>
    </xf>
    <xf numFmtId="0" fontId="98" fillId="0" borderId="30" xfId="5" applyNumberFormat="1" applyFont="1" applyFill="1" applyBorder="1" applyAlignment="1">
      <alignment horizontal="center" vertical="center" wrapText="1"/>
    </xf>
    <xf numFmtId="0" fontId="98" fillId="0" borderId="37" xfId="5" applyNumberFormat="1" applyFont="1" applyFill="1" applyBorder="1" applyAlignment="1">
      <alignment horizontal="center" vertical="center" wrapText="1"/>
    </xf>
    <xf numFmtId="0" fontId="103" fillId="0" borderId="30" xfId="0" applyFont="1" applyBorder="1" applyAlignment="1">
      <alignment horizontal="justify" vertical="center"/>
    </xf>
    <xf numFmtId="0" fontId="102" fillId="0" borderId="37" xfId="0" applyFont="1" applyBorder="1" applyAlignment="1">
      <alignment horizontal="justify" vertical="center"/>
    </xf>
    <xf numFmtId="189" fontId="98" fillId="0" borderId="55" xfId="0" applyNumberFormat="1" applyFont="1" applyFill="1" applyBorder="1" applyAlignment="1">
      <alignment horizontal="right" vertical="center" indent="1"/>
    </xf>
    <xf numFmtId="189" fontId="98" fillId="0" borderId="60" xfId="0" applyNumberFormat="1" applyFont="1" applyFill="1" applyBorder="1" applyAlignment="1">
      <alignment horizontal="right" vertical="center" indent="1"/>
    </xf>
    <xf numFmtId="0" fontId="25" fillId="6" borderId="0" xfId="0" applyFont="1" applyFill="1" applyBorder="1" applyAlignment="1">
      <alignment horizontal="left" vertical="center" wrapText="1" indent="1"/>
    </xf>
    <xf numFmtId="49" fontId="95" fillId="7" borderId="17" xfId="0" applyNumberFormat="1" applyFont="1" applyFill="1" applyBorder="1" applyAlignment="1">
      <alignment horizontal="center" vertical="center"/>
    </xf>
    <xf numFmtId="49" fontId="95" fillId="7" borderId="8" xfId="0" applyNumberFormat="1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0" fontId="103" fillId="0" borderId="58" xfId="0" applyFont="1" applyFill="1" applyBorder="1" applyAlignment="1">
      <alignment horizontal="left" vertical="center" indent="1"/>
    </xf>
    <xf numFmtId="0" fontId="102" fillId="0" borderId="61" xfId="0" applyFont="1" applyFill="1" applyBorder="1" applyAlignment="1">
      <alignment horizontal="left" vertical="center" indent="1"/>
    </xf>
    <xf numFmtId="0" fontId="98" fillId="0" borderId="9" xfId="6" applyNumberFormat="1" applyFont="1" applyBorder="1" applyAlignment="1">
      <alignment horizontal="center" vertical="center" wrapText="1"/>
    </xf>
    <xf numFmtId="0" fontId="98" fillId="0" borderId="10" xfId="0" applyFont="1" applyBorder="1" applyAlignment="1">
      <alignment horizontal="center" vertical="center"/>
    </xf>
    <xf numFmtId="189" fontId="98" fillId="6" borderId="55" xfId="6" applyNumberFormat="1" applyFont="1" applyFill="1" applyBorder="1" applyAlignment="1">
      <alignment horizontal="right" vertical="center" indent="1"/>
    </xf>
    <xf numFmtId="189" fontId="98" fillId="6" borderId="64" xfId="0" applyNumberFormat="1" applyFont="1" applyFill="1" applyBorder="1" applyAlignment="1">
      <alignment horizontal="right" vertical="center" indent="1"/>
    </xf>
    <xf numFmtId="0" fontId="98" fillId="0" borderId="30" xfId="6" applyNumberFormat="1" applyFont="1" applyBorder="1" applyAlignment="1">
      <alignment horizontal="center" vertical="center" wrapText="1"/>
    </xf>
    <xf numFmtId="0" fontId="98" fillId="0" borderId="37" xfId="6" applyNumberFormat="1" applyFont="1" applyBorder="1" applyAlignment="1">
      <alignment horizontal="center" vertical="center" wrapText="1"/>
    </xf>
    <xf numFmtId="0" fontId="98" fillId="0" borderId="47" xfId="6" applyNumberFormat="1" applyFont="1" applyBorder="1" applyAlignment="1">
      <alignment horizontal="center" vertical="center" wrapText="1"/>
    </xf>
    <xf numFmtId="0" fontId="98" fillId="0" borderId="62" xfId="0" applyFont="1" applyBorder="1" applyAlignment="1">
      <alignment horizontal="center" vertical="center"/>
    </xf>
    <xf numFmtId="189" fontId="98" fillId="6" borderId="58" xfId="6" applyNumberFormat="1" applyFont="1" applyFill="1" applyBorder="1" applyAlignment="1">
      <alignment horizontal="right" vertical="center" indent="1"/>
    </xf>
    <xf numFmtId="0" fontId="5" fillId="0" borderId="1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49" fontId="95" fillId="7" borderId="36" xfId="0" applyNumberFormat="1" applyFont="1" applyFill="1" applyBorder="1" applyAlignment="1">
      <alignment horizontal="center" vertical="center"/>
    </xf>
    <xf numFmtId="49" fontId="95" fillId="7" borderId="34" xfId="0" applyNumberFormat="1" applyFont="1" applyFill="1" applyBorder="1" applyAlignment="1">
      <alignment horizontal="center" vertical="center"/>
    </xf>
    <xf numFmtId="49" fontId="95" fillId="7" borderId="35" xfId="0" applyNumberFormat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justify" vertical="center"/>
    </xf>
    <xf numFmtId="0" fontId="5" fillId="0" borderId="38" xfId="0" applyFont="1" applyBorder="1" applyAlignment="1">
      <alignment horizontal="justify" vertical="center"/>
    </xf>
    <xf numFmtId="0" fontId="5" fillId="0" borderId="37" xfId="0" applyFont="1" applyBorder="1" applyAlignment="1">
      <alignment horizontal="justify" vertical="center"/>
    </xf>
    <xf numFmtId="0" fontId="5" fillId="0" borderId="65" xfId="0" applyFont="1" applyBorder="1" applyAlignment="1">
      <alignment horizontal="left" vertical="center" wrapText="1"/>
    </xf>
    <xf numFmtId="0" fontId="5" fillId="0" borderId="66" xfId="0" applyFont="1" applyBorder="1" applyAlignment="1">
      <alignment horizontal="left" vertical="center"/>
    </xf>
    <xf numFmtId="0" fontId="5" fillId="0" borderId="50" xfId="0" applyFont="1" applyBorder="1" applyAlignment="1">
      <alignment horizontal="left" vertical="center"/>
    </xf>
    <xf numFmtId="0" fontId="101" fillId="9" borderId="7" xfId="0" applyFont="1" applyFill="1" applyBorder="1" applyAlignment="1">
      <alignment horizontal="right" indent="1"/>
    </xf>
    <xf numFmtId="0" fontId="101" fillId="9" borderId="8" xfId="0" applyFont="1" applyFill="1" applyBorder="1" applyAlignment="1">
      <alignment horizontal="right" indent="1"/>
    </xf>
    <xf numFmtId="0" fontId="96" fillId="0" borderId="45" xfId="5" applyNumberFormat="1" applyFont="1" applyBorder="1" applyAlignment="1">
      <alignment horizontal="center" vertical="center" wrapText="1"/>
    </xf>
    <xf numFmtId="0" fontId="96" fillId="0" borderId="44" xfId="5" applyNumberFormat="1" applyFont="1" applyBorder="1" applyAlignment="1">
      <alignment horizontal="center" vertical="center" wrapText="1"/>
    </xf>
    <xf numFmtId="0" fontId="96" fillId="0" borderId="41" xfId="5" applyNumberFormat="1" applyFont="1" applyBorder="1" applyAlignment="1">
      <alignment horizontal="center" vertical="center" wrapText="1"/>
    </xf>
    <xf numFmtId="0" fontId="103" fillId="0" borderId="30" xfId="0" applyFont="1" applyBorder="1" applyAlignment="1">
      <alignment horizontal="left" vertical="center" indent="1"/>
    </xf>
    <xf numFmtId="0" fontId="103" fillId="0" borderId="38" xfId="0" applyFont="1" applyBorder="1" applyAlignment="1">
      <alignment horizontal="left" vertical="center" indent="1"/>
    </xf>
    <xf numFmtId="189" fontId="98" fillId="0" borderId="17" xfId="0" applyNumberFormat="1" applyFont="1" applyFill="1" applyBorder="1" applyAlignment="1">
      <alignment horizontal="right" vertical="center" indent="1"/>
    </xf>
    <xf numFmtId="189" fontId="98" fillId="0" borderId="18" xfId="0" applyNumberFormat="1" applyFont="1" applyFill="1" applyBorder="1" applyAlignment="1">
      <alignment horizontal="right" vertical="center" indent="1"/>
    </xf>
    <xf numFmtId="189" fontId="98" fillId="0" borderId="20" xfId="0" applyNumberFormat="1" applyFont="1" applyFill="1" applyBorder="1" applyAlignment="1">
      <alignment horizontal="right" vertical="center" indent="1"/>
    </xf>
    <xf numFmtId="0" fontId="5" fillId="0" borderId="45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189" fontId="98" fillId="6" borderId="17" xfId="5" applyNumberFormat="1" applyFont="1" applyFill="1" applyBorder="1" applyAlignment="1">
      <alignment horizontal="right" vertical="center" indent="1"/>
    </xf>
    <xf numFmtId="189" fontId="98" fillId="6" borderId="18" xfId="5" applyNumberFormat="1" applyFont="1" applyFill="1" applyBorder="1" applyAlignment="1">
      <alignment horizontal="right" vertical="center" indent="1"/>
    </xf>
    <xf numFmtId="189" fontId="98" fillId="6" borderId="20" xfId="5" applyNumberFormat="1" applyFont="1" applyFill="1" applyBorder="1" applyAlignment="1">
      <alignment horizontal="right" vertical="center" indent="1"/>
    </xf>
    <xf numFmtId="0" fontId="98" fillId="0" borderId="38" xfId="5" applyNumberFormat="1" applyFont="1" applyBorder="1" applyAlignment="1">
      <alignment horizontal="center" vertical="center" wrapText="1"/>
    </xf>
    <xf numFmtId="0" fontId="98" fillId="0" borderId="47" xfId="5" applyNumberFormat="1" applyFont="1" applyFill="1" applyBorder="1" applyAlignment="1">
      <alignment horizontal="center" vertical="center" wrapText="1"/>
    </xf>
    <xf numFmtId="0" fontId="98" fillId="0" borderId="52" xfId="0" applyFont="1" applyFill="1" applyBorder="1" applyAlignment="1">
      <alignment horizontal="center" vertical="center"/>
    </xf>
    <xf numFmtId="189" fontId="98" fillId="0" borderId="30" xfId="5" applyNumberFormat="1" applyFont="1" applyFill="1" applyBorder="1" applyAlignment="1">
      <alignment horizontal="center" vertical="center"/>
    </xf>
    <xf numFmtId="189" fontId="98" fillId="0" borderId="37" xfId="5" applyNumberFormat="1" applyFont="1" applyFill="1" applyBorder="1" applyAlignment="1">
      <alignment horizontal="center" vertical="center"/>
    </xf>
    <xf numFmtId="0" fontId="98" fillId="0" borderId="62" xfId="0" applyFont="1" applyFill="1" applyBorder="1" applyAlignment="1">
      <alignment horizontal="center" vertical="center"/>
    </xf>
    <xf numFmtId="189" fontId="98" fillId="0" borderId="55" xfId="5" applyNumberFormat="1" applyFont="1" applyFill="1" applyBorder="1" applyAlignment="1">
      <alignment horizontal="right" vertical="center" indent="1"/>
    </xf>
    <xf numFmtId="189" fontId="98" fillId="0" borderId="64" xfId="0" applyNumberFormat="1" applyFont="1" applyFill="1" applyBorder="1" applyAlignment="1">
      <alignment horizontal="right" vertical="center" indent="1"/>
    </xf>
    <xf numFmtId="0" fontId="103" fillId="0" borderId="18" xfId="0" applyFont="1" applyBorder="1" applyAlignment="1">
      <alignment horizontal="left" vertical="center" indent="1"/>
    </xf>
    <xf numFmtId="0" fontId="103" fillId="0" borderId="20" xfId="0" applyFont="1" applyBorder="1" applyAlignment="1">
      <alignment horizontal="left" vertical="center" indent="1"/>
    </xf>
    <xf numFmtId="0" fontId="103" fillId="0" borderId="30" xfId="0" applyFont="1" applyFill="1" applyBorder="1" applyAlignment="1">
      <alignment horizontal="left" vertical="center"/>
    </xf>
    <xf numFmtId="0" fontId="103" fillId="0" borderId="37" xfId="0" applyFont="1" applyFill="1" applyBorder="1" applyAlignment="1">
      <alignment horizontal="left" vertical="center"/>
    </xf>
    <xf numFmtId="0" fontId="98" fillId="0" borderId="9" xfId="5" applyNumberFormat="1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/>
    </xf>
    <xf numFmtId="0" fontId="103" fillId="0" borderId="38" xfId="0" applyFont="1" applyFill="1" applyBorder="1" applyAlignment="1">
      <alignment horizontal="left" vertical="center"/>
    </xf>
    <xf numFmtId="189" fontId="98" fillId="0" borderId="17" xfId="5" applyNumberFormat="1" applyFont="1" applyFill="1" applyBorder="1" applyAlignment="1">
      <alignment horizontal="right" vertical="center" indent="1"/>
    </xf>
    <xf numFmtId="189" fontId="98" fillId="0" borderId="18" xfId="5" applyNumberFormat="1" applyFont="1" applyFill="1" applyBorder="1" applyAlignment="1">
      <alignment horizontal="right" vertical="center" indent="1"/>
    </xf>
    <xf numFmtId="189" fontId="98" fillId="0" borderId="20" xfId="5" applyNumberFormat="1" applyFont="1" applyFill="1" applyBorder="1" applyAlignment="1">
      <alignment horizontal="right" vertical="center" indent="1"/>
    </xf>
    <xf numFmtId="189" fontId="98" fillId="0" borderId="14" xfId="5" applyNumberFormat="1" applyFont="1" applyFill="1" applyBorder="1" applyAlignment="1">
      <alignment horizontal="right" vertical="center" indent="1"/>
    </xf>
    <xf numFmtId="189" fontId="98" fillId="0" borderId="16" xfId="0" applyNumberFormat="1" applyFont="1" applyFill="1" applyBorder="1" applyAlignment="1">
      <alignment horizontal="right" vertical="center" indent="1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102" fillId="0" borderId="59" xfId="0" applyFont="1" applyFill="1" applyBorder="1" applyAlignment="1">
      <alignment horizontal="left" vertical="center" indent="1"/>
    </xf>
    <xf numFmtId="0" fontId="98" fillId="0" borderId="12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left" vertical="center" wrapText="1"/>
    </xf>
    <xf numFmtId="188" fontId="95" fillId="7" borderId="30" xfId="1" applyNumberFormat="1" applyFont="1" applyFill="1" applyBorder="1" applyAlignment="1">
      <alignment horizontal="center" vertical="center" wrapText="1"/>
    </xf>
    <xf numFmtId="188" fontId="95" fillId="7" borderId="38" xfId="1" applyNumberFormat="1" applyFont="1" applyFill="1" applyBorder="1" applyAlignment="1">
      <alignment horizontal="center" vertical="center" wrapText="1"/>
    </xf>
    <xf numFmtId="188" fontId="95" fillId="7" borderId="37" xfId="1" applyNumberFormat="1" applyFont="1" applyFill="1" applyBorder="1" applyAlignment="1">
      <alignment horizontal="center" vertical="center" wrapText="1"/>
    </xf>
    <xf numFmtId="0" fontId="98" fillId="0" borderId="38" xfId="5" applyNumberFormat="1" applyFont="1" applyFill="1" applyBorder="1" applyAlignment="1">
      <alignment horizontal="center" vertical="center" wrapText="1"/>
    </xf>
    <xf numFmtId="0" fontId="102" fillId="0" borderId="37" xfId="0" applyFont="1" applyBorder="1" applyAlignment="1">
      <alignment horizontal="left" vertical="center" wrapText="1" indent="1"/>
    </xf>
    <xf numFmtId="0" fontId="95" fillId="7" borderId="36" xfId="0" applyFont="1" applyFill="1" applyBorder="1" applyAlignment="1">
      <alignment horizontal="center" vertical="center"/>
    </xf>
    <xf numFmtId="0" fontId="95" fillId="7" borderId="34" xfId="0" applyFont="1" applyFill="1" applyBorder="1" applyAlignment="1">
      <alignment horizontal="center" vertical="center"/>
    </xf>
    <xf numFmtId="0" fontId="95" fillId="7" borderId="35" xfId="0" applyFont="1" applyFill="1" applyBorder="1" applyAlignment="1">
      <alignment horizontal="center" vertical="center"/>
    </xf>
    <xf numFmtId="0" fontId="12" fillId="0" borderId="50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 wrapText="1"/>
    </xf>
    <xf numFmtId="0" fontId="96" fillId="0" borderId="54" xfId="5" applyNumberFormat="1" applyFont="1" applyFill="1" applyBorder="1" applyAlignment="1">
      <alignment horizontal="center" vertical="center" wrapText="1"/>
    </xf>
    <xf numFmtId="0" fontId="96" fillId="0" borderId="56" xfId="5" applyNumberFormat="1" applyFont="1" applyFill="1" applyBorder="1" applyAlignment="1">
      <alignment horizontal="center" vertical="center" wrapText="1"/>
    </xf>
    <xf numFmtId="0" fontId="96" fillId="0" borderId="57" xfId="5" applyNumberFormat="1" applyFont="1" applyFill="1" applyBorder="1" applyAlignment="1">
      <alignment horizontal="center" vertical="center" wrapText="1"/>
    </xf>
    <xf numFmtId="0" fontId="103" fillId="0" borderId="30" xfId="0" applyFont="1" applyFill="1" applyBorder="1" applyAlignment="1">
      <alignment horizontal="left" vertical="center" wrapText="1" indent="1"/>
    </xf>
    <xf numFmtId="0" fontId="103" fillId="0" borderId="38" xfId="0" applyFont="1" applyFill="1" applyBorder="1" applyAlignment="1">
      <alignment horizontal="left" vertical="center" wrapText="1" indent="1"/>
    </xf>
    <xf numFmtId="0" fontId="103" fillId="0" borderId="37" xfId="0" applyFont="1" applyFill="1" applyBorder="1" applyAlignment="1">
      <alignment horizontal="left" vertical="center" wrapText="1" indent="1"/>
    </xf>
    <xf numFmtId="0" fontId="96" fillId="0" borderId="45" xfId="5" applyNumberFormat="1" applyFont="1" applyFill="1" applyBorder="1" applyAlignment="1">
      <alignment horizontal="center" vertical="center" wrapText="1"/>
    </xf>
    <xf numFmtId="0" fontId="96" fillId="0" borderId="44" xfId="5" applyNumberFormat="1" applyFont="1" applyFill="1" applyBorder="1" applyAlignment="1">
      <alignment horizontal="center" vertical="center" wrapText="1"/>
    </xf>
    <xf numFmtId="0" fontId="96" fillId="0" borderId="41" xfId="5" applyNumberFormat="1" applyFont="1" applyFill="1" applyBorder="1" applyAlignment="1">
      <alignment horizontal="center" vertical="center" wrapText="1"/>
    </xf>
    <xf numFmtId="0" fontId="103" fillId="0" borderId="30" xfId="0" applyFont="1" applyFill="1" applyBorder="1" applyAlignment="1">
      <alignment horizontal="left" vertical="center" indent="1"/>
    </xf>
    <xf numFmtId="0" fontId="103" fillId="0" borderId="38" xfId="0" applyFont="1" applyFill="1" applyBorder="1" applyAlignment="1">
      <alignment horizontal="left" vertical="center" indent="1"/>
    </xf>
    <xf numFmtId="0" fontId="103" fillId="0" borderId="37" xfId="0" applyFont="1" applyFill="1" applyBorder="1" applyAlignment="1">
      <alignment horizontal="left" vertical="center" indent="1"/>
    </xf>
    <xf numFmtId="0" fontId="25" fillId="0" borderId="47" xfId="5" applyNumberFormat="1" applyFont="1" applyBorder="1" applyAlignment="1">
      <alignment horizontal="center" vertical="center" wrapText="1"/>
    </xf>
    <xf numFmtId="0" fontId="103" fillId="0" borderId="17" xfId="0" applyFont="1" applyBorder="1" applyAlignment="1">
      <alignment horizontal="left" vertical="center" indent="1"/>
    </xf>
    <xf numFmtId="0" fontId="96" fillId="0" borderId="67" xfId="5" applyNumberFormat="1" applyFont="1" applyBorder="1" applyAlignment="1">
      <alignment horizontal="center" vertical="center" wrapText="1"/>
    </xf>
    <xf numFmtId="0" fontId="96" fillId="0" borderId="68" xfId="5" applyNumberFormat="1" applyFont="1" applyBorder="1" applyAlignment="1">
      <alignment horizontal="center" vertical="center" wrapText="1"/>
    </xf>
    <xf numFmtId="0" fontId="96" fillId="0" borderId="69" xfId="5" applyNumberFormat="1" applyFont="1" applyBorder="1" applyAlignment="1">
      <alignment horizontal="center" vertical="center" wrapText="1"/>
    </xf>
    <xf numFmtId="0" fontId="19" fillId="0" borderId="54" xfId="5" applyNumberFormat="1" applyFont="1" applyBorder="1" applyAlignment="1">
      <alignment horizontal="center" vertical="center" wrapText="1"/>
    </xf>
    <xf numFmtId="0" fontId="101" fillId="7" borderId="17" xfId="0" applyFont="1" applyFill="1" applyBorder="1" applyAlignment="1">
      <alignment horizontal="left" vertical="center" indent="1"/>
    </xf>
    <xf numFmtId="0" fontId="101" fillId="7" borderId="7" xfId="0" applyFont="1" applyFill="1" applyBorder="1" applyAlignment="1">
      <alignment horizontal="left" vertical="center" indent="1"/>
    </xf>
    <xf numFmtId="0" fontId="101" fillId="7" borderId="8" xfId="0" applyFont="1" applyFill="1" applyBorder="1" applyAlignment="1">
      <alignment horizontal="left" vertical="center" indent="1"/>
    </xf>
    <xf numFmtId="0" fontId="122" fillId="9" borderId="7" xfId="0" applyFont="1" applyFill="1" applyBorder="1" applyAlignment="1">
      <alignment horizontal="right"/>
    </xf>
    <xf numFmtId="0" fontId="122" fillId="9" borderId="8" xfId="0" applyFont="1" applyFill="1" applyBorder="1" applyAlignment="1">
      <alignment horizontal="right"/>
    </xf>
    <xf numFmtId="0" fontId="99" fillId="9" borderId="7" xfId="0" applyFont="1" applyFill="1" applyBorder="1" applyAlignment="1">
      <alignment horizontal="center" vertical="center"/>
    </xf>
    <xf numFmtId="0" fontId="95" fillId="7" borderId="30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37" xfId="0" applyBorder="1" applyAlignment="1">
      <alignment horizontal="center"/>
    </xf>
    <xf numFmtId="49" fontId="5" fillId="0" borderId="7" xfId="0" applyNumberFormat="1" applyFont="1" applyFill="1" applyBorder="1" applyAlignment="1">
      <alignment horizontal="left" vertical="center" wrapText="1"/>
    </xf>
    <xf numFmtId="0" fontId="74" fillId="0" borderId="6" xfId="0" applyFont="1" applyFill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189" fontId="106" fillId="0" borderId="58" xfId="0" applyNumberFormat="1" applyFont="1" applyFill="1" applyBorder="1" applyAlignment="1">
      <alignment horizontal="right" vertical="center" indent="1"/>
    </xf>
    <xf numFmtId="189" fontId="106" fillId="0" borderId="61" xfId="0" applyNumberFormat="1" applyFont="1" applyFill="1" applyBorder="1" applyAlignment="1">
      <alignment horizontal="right" vertical="center" indent="1"/>
    </xf>
    <xf numFmtId="0" fontId="108" fillId="0" borderId="58" xfId="0" applyFont="1" applyFill="1" applyBorder="1" applyAlignment="1">
      <alignment horizontal="left" vertical="center" indent="1"/>
    </xf>
    <xf numFmtId="0" fontId="109" fillId="0" borderId="61" xfId="0" applyFont="1" applyFill="1" applyBorder="1" applyAlignment="1">
      <alignment horizontal="left" vertical="center" indent="1"/>
    </xf>
    <xf numFmtId="0" fontId="108" fillId="0" borderId="9" xfId="5" applyNumberFormat="1" applyFont="1" applyBorder="1" applyAlignment="1">
      <alignment horizontal="center" vertical="center" wrapText="1"/>
    </xf>
    <xf numFmtId="0" fontId="108" fillId="0" borderId="12" xfId="0" applyFont="1" applyBorder="1" applyAlignment="1">
      <alignment horizontal="center" vertical="center"/>
    </xf>
    <xf numFmtId="0" fontId="108" fillId="0" borderId="47" xfId="5" applyNumberFormat="1" applyFont="1" applyBorder="1" applyAlignment="1">
      <alignment horizontal="center" vertical="center" wrapText="1"/>
    </xf>
    <xf numFmtId="0" fontId="108" fillId="0" borderId="52" xfId="0" applyFont="1" applyBorder="1" applyAlignment="1">
      <alignment horizontal="center" vertical="center"/>
    </xf>
    <xf numFmtId="189" fontId="108" fillId="6" borderId="55" xfId="5" applyNumberFormat="1" applyFont="1" applyFill="1" applyBorder="1" applyAlignment="1">
      <alignment horizontal="right" vertical="center" indent="1"/>
    </xf>
    <xf numFmtId="189" fontId="108" fillId="6" borderId="64" xfId="0" applyNumberFormat="1" applyFont="1" applyFill="1" applyBorder="1" applyAlignment="1">
      <alignment horizontal="right" vertical="center" indent="1"/>
    </xf>
    <xf numFmtId="0" fontId="108" fillId="0" borderId="10" xfId="0" applyFont="1" applyBorder="1" applyAlignment="1">
      <alignment horizontal="center" vertical="center"/>
    </xf>
    <xf numFmtId="0" fontId="108" fillId="0" borderId="62" xfId="0" applyFont="1" applyBorder="1" applyAlignment="1">
      <alignment horizontal="center" vertical="center"/>
    </xf>
    <xf numFmtId="180" fontId="108" fillId="0" borderId="9" xfId="5" applyNumberFormat="1" applyFont="1" applyFill="1" applyBorder="1" applyAlignment="1">
      <alignment horizontal="center" vertical="center" wrapText="1"/>
    </xf>
    <xf numFmtId="180" fontId="108" fillId="0" borderId="10" xfId="0" applyNumberFormat="1" applyFont="1" applyFill="1" applyBorder="1" applyAlignment="1">
      <alignment horizontal="center" vertical="center"/>
    </xf>
    <xf numFmtId="180" fontId="108" fillId="0" borderId="47" xfId="5" applyNumberFormat="1" applyFont="1" applyFill="1" applyBorder="1" applyAlignment="1">
      <alignment horizontal="center" vertical="center" wrapText="1"/>
    </xf>
    <xf numFmtId="180" fontId="108" fillId="0" borderId="62" xfId="0" applyNumberFormat="1" applyFont="1" applyFill="1" applyBorder="1" applyAlignment="1">
      <alignment horizontal="center" vertical="center"/>
    </xf>
    <xf numFmtId="189" fontId="108" fillId="0" borderId="55" xfId="5" applyNumberFormat="1" applyFont="1" applyFill="1" applyBorder="1" applyAlignment="1">
      <alignment horizontal="right" vertical="center" indent="1"/>
    </xf>
    <xf numFmtId="189" fontId="108" fillId="0" borderId="64" xfId="0" applyNumberFormat="1" applyFont="1" applyFill="1" applyBorder="1" applyAlignment="1">
      <alignment horizontal="right" vertical="center" indent="1"/>
    </xf>
    <xf numFmtId="0" fontId="73" fillId="0" borderId="36" xfId="0" applyFont="1" applyFill="1" applyBorder="1" applyAlignment="1">
      <alignment horizontal="left" vertical="center" wrapText="1" indent="1"/>
    </xf>
    <xf numFmtId="0" fontId="73" fillId="0" borderId="34" xfId="0" applyFont="1" applyFill="1" applyBorder="1" applyAlignment="1">
      <alignment horizontal="left" vertical="center" wrapText="1" indent="1"/>
    </xf>
    <xf numFmtId="0" fontId="73" fillId="0" borderId="35" xfId="0" applyFont="1" applyFill="1" applyBorder="1" applyAlignment="1">
      <alignment horizontal="left" vertical="center" wrapText="1" indent="1"/>
    </xf>
    <xf numFmtId="0" fontId="110" fillId="7" borderId="6" xfId="0" applyFont="1" applyFill="1" applyBorder="1" applyAlignment="1">
      <alignment horizontal="center" vertical="center"/>
    </xf>
    <xf numFmtId="0" fontId="110" fillId="7" borderId="30" xfId="0" applyFont="1" applyFill="1" applyBorder="1" applyAlignment="1">
      <alignment horizontal="center" vertical="center" wrapText="1"/>
    </xf>
    <xf numFmtId="0" fontId="71" fillId="0" borderId="38" xfId="0" applyFont="1" applyBorder="1" applyAlignment="1">
      <alignment horizontal="center"/>
    </xf>
    <xf numFmtId="0" fontId="71" fillId="0" borderId="37" xfId="0" applyFont="1" applyBorder="1" applyAlignment="1">
      <alignment horizontal="center"/>
    </xf>
    <xf numFmtId="49" fontId="116" fillId="7" borderId="6" xfId="5" applyNumberFormat="1" applyFont="1" applyFill="1" applyBorder="1" applyAlignment="1">
      <alignment horizontal="center" vertical="center"/>
    </xf>
    <xf numFmtId="1" fontId="116" fillId="7" borderId="6" xfId="5" applyNumberFormat="1" applyFont="1" applyFill="1" applyBorder="1" applyAlignment="1">
      <alignment horizontal="center" vertical="center" wrapText="1"/>
    </xf>
    <xf numFmtId="9" fontId="116" fillId="7" borderId="6" xfId="1" applyNumberFormat="1" applyFont="1" applyFill="1" applyBorder="1" applyAlignment="1">
      <alignment horizontal="center" vertical="center" wrapText="1"/>
    </xf>
    <xf numFmtId="188" fontId="116" fillId="7" borderId="6" xfId="1" applyNumberFormat="1" applyFont="1" applyFill="1" applyBorder="1" applyAlignment="1">
      <alignment horizontal="center" vertical="center" wrapText="1"/>
    </xf>
    <xf numFmtId="0" fontId="66" fillId="0" borderId="75" xfId="0" applyFont="1" applyBorder="1" applyAlignment="1">
      <alignment horizontal="right" vertical="center"/>
    </xf>
    <xf numFmtId="0" fontId="66" fillId="0" borderId="76" xfId="0" applyFont="1" applyBorder="1" applyAlignment="1">
      <alignment horizontal="right" vertical="center"/>
    </xf>
    <xf numFmtId="0" fontId="70" fillId="0" borderId="0" xfId="0" applyFont="1" applyBorder="1" applyAlignment="1">
      <alignment horizontal="center" vertical="center"/>
    </xf>
    <xf numFmtId="0" fontId="70" fillId="0" borderId="77" xfId="0" applyFont="1" applyBorder="1" applyAlignment="1">
      <alignment horizontal="center" vertical="center"/>
    </xf>
    <xf numFmtId="0" fontId="100" fillId="9" borderId="7" xfId="0" applyFont="1" applyFill="1" applyBorder="1" applyAlignment="1">
      <alignment horizontal="center" vertical="center"/>
    </xf>
    <xf numFmtId="0" fontId="123" fillId="9" borderId="7" xfId="0" applyFont="1" applyFill="1" applyBorder="1" applyAlignment="1">
      <alignment horizontal="right" wrapText="1"/>
    </xf>
    <xf numFmtId="0" fontId="123" fillId="9" borderId="8" xfId="0" applyFont="1" applyFill="1" applyBorder="1" applyAlignment="1">
      <alignment horizontal="right" wrapText="1"/>
    </xf>
    <xf numFmtId="9" fontId="67" fillId="0" borderId="0" xfId="0" applyNumberFormat="1" applyFont="1" applyFill="1" applyBorder="1" applyAlignment="1">
      <alignment horizontal="right" vertical="center" wrapText="1" indent="1"/>
    </xf>
    <xf numFmtId="9" fontId="67" fillId="0" borderId="19" xfId="0" applyNumberFormat="1" applyFont="1" applyFill="1" applyBorder="1" applyAlignment="1">
      <alignment horizontal="right" vertical="center" wrapText="1" indent="1"/>
    </xf>
    <xf numFmtId="188" fontId="111" fillId="7" borderId="6" xfId="1" applyNumberFormat="1" applyFont="1" applyFill="1" applyBorder="1" applyAlignment="1">
      <alignment horizontal="center" vertical="center" wrapText="1"/>
    </xf>
    <xf numFmtId="0" fontId="98" fillId="6" borderId="0" xfId="0" applyFont="1" applyFill="1" applyBorder="1" applyAlignment="1">
      <alignment horizontal="left" vertical="center" wrapText="1" indent="1"/>
    </xf>
    <xf numFmtId="189" fontId="98" fillId="0" borderId="14" xfId="0" applyNumberFormat="1" applyFont="1" applyFill="1" applyBorder="1" applyAlignment="1">
      <alignment horizontal="right" vertical="center" indent="1"/>
    </xf>
    <xf numFmtId="0" fontId="124" fillId="9" borderId="7" xfId="0" applyFont="1" applyFill="1" applyBorder="1" applyAlignment="1">
      <alignment horizontal="right" indent="1"/>
    </xf>
    <xf numFmtId="0" fontId="124" fillId="9" borderId="8" xfId="0" applyFont="1" applyFill="1" applyBorder="1" applyAlignment="1">
      <alignment horizontal="right" indent="1"/>
    </xf>
    <xf numFmtId="0" fontId="19" fillId="0" borderId="17" xfId="0" applyFont="1" applyFill="1" applyBorder="1" applyAlignment="1">
      <alignment horizontal="left" vertical="center" wrapText="1" indent="1"/>
    </xf>
    <xf numFmtId="0" fontId="95" fillId="7" borderId="20" xfId="0" applyFont="1" applyFill="1" applyBorder="1" applyAlignment="1">
      <alignment horizontal="center" vertical="center"/>
    </xf>
    <xf numFmtId="0" fontId="95" fillId="7" borderId="21" xfId="0" applyFont="1" applyFill="1" applyBorder="1" applyAlignment="1">
      <alignment horizontal="center" vertical="center"/>
    </xf>
    <xf numFmtId="0" fontId="95" fillId="7" borderId="22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left" vertical="center" wrapText="1" indent="1"/>
    </xf>
    <xf numFmtId="188" fontId="95" fillId="7" borderId="0" xfId="1" applyNumberFormat="1" applyFont="1" applyFill="1" applyBorder="1" applyAlignment="1">
      <alignment horizontal="left" vertical="center" wrapText="1"/>
    </xf>
    <xf numFmtId="0" fontId="32" fillId="0" borderId="47" xfId="5" applyNumberFormat="1" applyFont="1" applyFill="1" applyBorder="1" applyAlignment="1">
      <alignment horizontal="center" vertical="center" wrapText="1"/>
    </xf>
    <xf numFmtId="0" fontId="96" fillId="0" borderId="52" xfId="0" applyFont="1" applyFill="1" applyBorder="1" applyAlignment="1">
      <alignment horizontal="center" vertical="center"/>
    </xf>
    <xf numFmtId="0" fontId="122" fillId="9" borderId="7" xfId="0" applyFont="1" applyFill="1" applyBorder="1" applyAlignment="1">
      <alignment horizontal="right" indent="1"/>
    </xf>
    <xf numFmtId="0" fontId="122" fillId="9" borderId="8" xfId="0" applyFont="1" applyFill="1" applyBorder="1" applyAlignment="1">
      <alignment horizontal="right" indent="1"/>
    </xf>
    <xf numFmtId="0" fontId="96" fillId="0" borderId="9" xfId="5" applyNumberFormat="1" applyFont="1" applyFill="1" applyBorder="1" applyAlignment="1">
      <alignment horizontal="center" vertical="center" wrapText="1"/>
    </xf>
    <xf numFmtId="0" fontId="101" fillId="7" borderId="21" xfId="0" applyFont="1" applyFill="1" applyBorder="1" applyAlignment="1">
      <alignment horizontal="left" vertical="center" indent="1"/>
    </xf>
    <xf numFmtId="0" fontId="127" fillId="0" borderId="6" xfId="0" applyFont="1" applyFill="1" applyBorder="1" applyAlignment="1">
      <alignment horizontal="left" vertical="center" wrapText="1" indent="1"/>
    </xf>
    <xf numFmtId="0" fontId="31" fillId="0" borderId="47" xfId="5" applyNumberFormat="1" applyFont="1" applyBorder="1" applyAlignment="1">
      <alignment horizontal="center" vertical="center" wrapText="1"/>
    </xf>
    <xf numFmtId="0" fontId="98" fillId="0" borderId="54" xfId="5" applyNumberFormat="1" applyFont="1" applyBorder="1" applyAlignment="1">
      <alignment horizontal="center" vertical="center" wrapText="1"/>
    </xf>
    <xf numFmtId="0" fontId="98" fillId="0" borderId="56" xfId="5" applyNumberFormat="1" applyFont="1" applyBorder="1" applyAlignment="1">
      <alignment horizontal="center" vertical="center" wrapText="1"/>
    </xf>
    <xf numFmtId="0" fontId="98" fillId="0" borderId="57" xfId="5" applyNumberFormat="1" applyFont="1" applyBorder="1" applyAlignment="1">
      <alignment horizontal="center" vertical="center" wrapText="1"/>
    </xf>
    <xf numFmtId="0" fontId="98" fillId="0" borderId="45" xfId="5" applyNumberFormat="1" applyFont="1" applyBorder="1" applyAlignment="1">
      <alignment horizontal="center" vertical="center" wrapText="1"/>
    </xf>
    <xf numFmtId="0" fontId="98" fillId="0" borderId="44" xfId="5" applyNumberFormat="1" applyFont="1" applyBorder="1" applyAlignment="1">
      <alignment horizontal="center" vertical="center" wrapText="1"/>
    </xf>
    <xf numFmtId="0" fontId="98" fillId="0" borderId="41" xfId="5" applyNumberFormat="1" applyFont="1" applyBorder="1" applyAlignment="1">
      <alignment horizontal="center" vertical="center" wrapText="1"/>
    </xf>
    <xf numFmtId="0" fontId="101" fillId="7" borderId="35" xfId="0" applyFont="1" applyFill="1" applyBorder="1" applyAlignment="1">
      <alignment horizontal="left" vertical="center" indent="1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right" vertical="center" wrapText="1"/>
    </xf>
    <xf numFmtId="0" fontId="126" fillId="6" borderId="0" xfId="0" applyFont="1" applyFill="1" applyBorder="1" applyAlignment="1">
      <alignment horizontal="left" vertical="center" wrapText="1" indent="1"/>
    </xf>
    <xf numFmtId="0" fontId="22" fillId="0" borderId="36" xfId="0" applyFont="1" applyFill="1" applyBorder="1" applyAlignment="1">
      <alignment horizontal="left" vertical="center" wrapText="1"/>
    </xf>
    <xf numFmtId="0" fontId="22" fillId="0" borderId="34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125" fillId="9" borderId="7" xfId="0" applyFont="1" applyFill="1" applyBorder="1" applyAlignment="1">
      <alignment horizontal="right"/>
    </xf>
    <xf numFmtId="0" fontId="125" fillId="9" borderId="8" xfId="0" applyFont="1" applyFill="1" applyBorder="1" applyAlignment="1">
      <alignment horizontal="right"/>
    </xf>
    <xf numFmtId="188" fontId="95" fillId="6" borderId="0" xfId="1" applyNumberFormat="1" applyFont="1" applyFill="1" applyBorder="1" applyAlignment="1">
      <alignment horizontal="left" vertical="center" wrapText="1"/>
    </xf>
    <xf numFmtId="0" fontId="95" fillId="6" borderId="0" xfId="0" applyFont="1" applyFill="1" applyBorder="1" applyAlignment="1">
      <alignment horizontal="center" vertical="center"/>
    </xf>
    <xf numFmtId="0" fontId="60" fillId="0" borderId="0" xfId="0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98" fillId="0" borderId="58" xfId="0" applyFont="1" applyFill="1" applyBorder="1" applyAlignment="1">
      <alignment horizontal="left" vertical="center" indent="1"/>
    </xf>
    <xf numFmtId="0" fontId="96" fillId="0" borderId="61" xfId="0" applyFont="1" applyFill="1" applyBorder="1" applyAlignment="1">
      <alignment horizontal="left" vertical="center" indent="1"/>
    </xf>
    <xf numFmtId="0" fontId="113" fillId="0" borderId="9" xfId="5" applyNumberFormat="1" applyFont="1" applyFill="1" applyBorder="1" applyAlignment="1">
      <alignment horizontal="center" vertical="center" wrapText="1"/>
    </xf>
    <xf numFmtId="0" fontId="113" fillId="0" borderId="10" xfId="0" applyFont="1" applyFill="1" applyBorder="1" applyAlignment="1">
      <alignment horizontal="center" vertical="center"/>
    </xf>
    <xf numFmtId="0" fontId="113" fillId="0" borderId="47" xfId="5" applyNumberFormat="1" applyFont="1" applyFill="1" applyBorder="1" applyAlignment="1">
      <alignment horizontal="center" vertical="center" wrapText="1"/>
    </xf>
    <xf numFmtId="0" fontId="113" fillId="0" borderId="62" xfId="0" applyFont="1" applyFill="1" applyBorder="1" applyAlignment="1">
      <alignment horizontal="center" vertical="center"/>
    </xf>
    <xf numFmtId="189" fontId="113" fillId="0" borderId="55" xfId="5" applyNumberFormat="1" applyFont="1" applyFill="1" applyBorder="1" applyAlignment="1">
      <alignment horizontal="right" vertical="center" indent="1"/>
    </xf>
    <xf numFmtId="189" fontId="113" fillId="0" borderId="64" xfId="0" applyNumberFormat="1" applyFont="1" applyFill="1" applyBorder="1" applyAlignment="1">
      <alignment horizontal="right" vertical="center" indent="1"/>
    </xf>
    <xf numFmtId="189" fontId="113" fillId="0" borderId="58" xfId="0" applyNumberFormat="1" applyFont="1" applyFill="1" applyBorder="1" applyAlignment="1">
      <alignment horizontal="right" vertical="center" indent="1"/>
    </xf>
    <xf numFmtId="189" fontId="113" fillId="0" borderId="61" xfId="0" applyNumberFormat="1" applyFont="1" applyFill="1" applyBorder="1" applyAlignment="1">
      <alignment horizontal="right" vertical="center" indent="1"/>
    </xf>
    <xf numFmtId="49" fontId="111" fillId="7" borderId="6" xfId="5" applyNumberFormat="1" applyFont="1" applyFill="1" applyBorder="1" applyAlignment="1">
      <alignment horizontal="center" vertical="center"/>
    </xf>
    <xf numFmtId="9" fontId="111" fillId="7" borderId="6" xfId="1" applyNumberFormat="1" applyFont="1" applyFill="1" applyBorder="1" applyAlignment="1">
      <alignment horizontal="center" vertical="center" wrapText="1"/>
    </xf>
    <xf numFmtId="189" fontId="111" fillId="7" borderId="6" xfId="1" applyNumberFormat="1" applyFont="1" applyFill="1" applyBorder="1" applyAlignment="1">
      <alignment horizontal="center" vertical="center" wrapText="1"/>
    </xf>
    <xf numFmtId="1" fontId="111" fillId="7" borderId="6" xfId="5" applyNumberFormat="1" applyFont="1" applyFill="1" applyBorder="1" applyAlignment="1">
      <alignment horizontal="center" vertical="center" wrapText="1"/>
    </xf>
    <xf numFmtId="185" fontId="111" fillId="7" borderId="6" xfId="0" applyNumberFormat="1" applyFont="1" applyFill="1" applyBorder="1" applyAlignment="1">
      <alignment horizontal="center" vertical="center" wrapText="1"/>
    </xf>
    <xf numFmtId="1" fontId="111" fillId="7" borderId="6" xfId="0" applyNumberFormat="1" applyFont="1" applyFill="1" applyBorder="1" applyAlignment="1">
      <alignment horizontal="center" vertical="center" wrapText="1"/>
    </xf>
    <xf numFmtId="0" fontId="73" fillId="0" borderId="36" xfId="0" applyFont="1" applyFill="1" applyBorder="1" applyAlignment="1">
      <alignment horizontal="left" vertical="center" wrapText="1"/>
    </xf>
    <xf numFmtId="0" fontId="73" fillId="0" borderId="34" xfId="0" applyFont="1" applyFill="1" applyBorder="1" applyAlignment="1">
      <alignment horizontal="left" vertical="center" wrapText="1"/>
    </xf>
    <xf numFmtId="0" fontId="73" fillId="0" borderId="35" xfId="0" applyFont="1" applyFill="1" applyBorder="1" applyAlignment="1">
      <alignment horizontal="left" vertical="center" wrapText="1"/>
    </xf>
    <xf numFmtId="0" fontId="111" fillId="7" borderId="6" xfId="0" applyFont="1" applyFill="1" applyBorder="1" applyAlignment="1">
      <alignment horizontal="center" vertical="center"/>
    </xf>
    <xf numFmtId="0" fontId="111" fillId="7" borderId="30" xfId="0" applyFont="1" applyFill="1" applyBorder="1" applyAlignment="1">
      <alignment horizontal="center" vertical="center" wrapText="1"/>
    </xf>
    <xf numFmtId="0" fontId="88" fillId="0" borderId="38" xfId="0" applyFont="1" applyBorder="1" applyAlignment="1">
      <alignment horizontal="center"/>
    </xf>
    <xf numFmtId="0" fontId="88" fillId="0" borderId="37" xfId="0" applyFont="1" applyBorder="1" applyAlignment="1">
      <alignment horizontal="center"/>
    </xf>
    <xf numFmtId="49" fontId="111" fillId="7" borderId="6" xfId="5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47" fillId="0" borderId="19" xfId="0" applyFont="1" applyFill="1" applyBorder="1" applyAlignment="1">
      <alignment horizontal="left" vertical="center" wrapText="1"/>
    </xf>
    <xf numFmtId="0" fontId="50" fillId="0" borderId="0" xfId="0" applyFont="1" applyFill="1" applyBorder="1" applyAlignment="1">
      <alignment horizontal="left" vertical="center" wrapText="1" indent="1"/>
    </xf>
    <xf numFmtId="0" fontId="50" fillId="0" borderId="19" xfId="0" applyFont="1" applyFill="1" applyBorder="1" applyAlignment="1">
      <alignment horizontal="left" vertical="center" wrapText="1" indent="1"/>
    </xf>
    <xf numFmtId="0" fontId="19" fillId="0" borderId="32" xfId="0" applyFont="1" applyFill="1" applyBorder="1" applyAlignment="1">
      <alignment horizontal="left" vertical="center" wrapText="1"/>
    </xf>
    <xf numFmtId="49" fontId="49" fillId="0" borderId="70" xfId="0" applyNumberFormat="1" applyFont="1" applyFill="1" applyBorder="1" applyAlignment="1">
      <alignment vertical="center"/>
    </xf>
    <xf numFmtId="49" fontId="49" fillId="0" borderId="71" xfId="0" applyNumberFormat="1" applyFont="1" applyFill="1" applyBorder="1" applyAlignment="1">
      <alignment vertical="center"/>
    </xf>
    <xf numFmtId="49" fontId="49" fillId="0" borderId="72" xfId="0" applyNumberFormat="1" applyFont="1" applyFill="1" applyBorder="1" applyAlignment="1">
      <alignment vertical="center"/>
    </xf>
    <xf numFmtId="0" fontId="34" fillId="0" borderId="0" xfId="0" applyFont="1" applyAlignment="1">
      <alignment horizontal="center" vertical="center" wrapText="1"/>
    </xf>
    <xf numFmtId="189" fontId="106" fillId="0" borderId="17" xfId="0" applyNumberFormat="1" applyFont="1" applyFill="1" applyBorder="1" applyAlignment="1">
      <alignment horizontal="right" vertical="center" indent="1"/>
    </xf>
    <xf numFmtId="189" fontId="106" fillId="0" borderId="18" xfId="0" applyNumberFormat="1" applyFont="1" applyFill="1" applyBorder="1" applyAlignment="1">
      <alignment horizontal="right" vertical="center" indent="1"/>
    </xf>
    <xf numFmtId="189" fontId="106" fillId="0" borderId="20" xfId="0" applyNumberFormat="1" applyFont="1" applyFill="1" applyBorder="1" applyAlignment="1">
      <alignment horizontal="right" vertical="center" indent="1"/>
    </xf>
    <xf numFmtId="189" fontId="108" fillId="6" borderId="60" xfId="0" applyNumberFormat="1" applyFont="1" applyFill="1" applyBorder="1" applyAlignment="1">
      <alignment horizontal="right" vertical="center" indent="1"/>
    </xf>
    <xf numFmtId="189" fontId="106" fillId="0" borderId="55" xfId="0" applyNumberFormat="1" applyFont="1" applyFill="1" applyBorder="1" applyAlignment="1">
      <alignment horizontal="right" vertical="center" indent="1"/>
    </xf>
    <xf numFmtId="189" fontId="106" fillId="0" borderId="60" xfId="0" applyNumberFormat="1" applyFont="1" applyFill="1" applyBorder="1" applyAlignment="1">
      <alignment horizontal="right" vertical="center" indent="1"/>
    </xf>
    <xf numFmtId="0" fontId="25" fillId="6" borderId="18" xfId="0" applyFont="1" applyFill="1" applyBorder="1" applyAlignment="1">
      <alignment horizontal="left" vertical="center" wrapText="1" indent="1"/>
    </xf>
    <xf numFmtId="0" fontId="25" fillId="6" borderId="19" xfId="0" applyFont="1" applyFill="1" applyBorder="1" applyAlignment="1">
      <alignment horizontal="left" vertical="center" wrapText="1" indent="1"/>
    </xf>
    <xf numFmtId="0" fontId="106" fillId="0" borderId="58" xfId="0" applyFont="1" applyBorder="1" applyAlignment="1">
      <alignment horizontal="left" vertical="center" wrapText="1" indent="1"/>
    </xf>
    <xf numFmtId="0" fontId="107" fillId="0" borderId="59" xfId="0" applyFont="1" applyBorder="1" applyAlignment="1">
      <alignment horizontal="left" vertical="center" wrapText="1" indent="1"/>
    </xf>
    <xf numFmtId="0" fontId="107" fillId="0" borderId="61" xfId="0" applyFont="1" applyBorder="1" applyAlignment="1">
      <alignment horizontal="left" vertical="center" wrapText="1" indent="1"/>
    </xf>
    <xf numFmtId="189" fontId="106" fillId="0" borderId="59" xfId="0" applyNumberFormat="1" applyFont="1" applyFill="1" applyBorder="1" applyAlignment="1">
      <alignment horizontal="right" vertical="center" indent="1"/>
    </xf>
    <xf numFmtId="0" fontId="34" fillId="0" borderId="17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 wrapText="1"/>
    </xf>
    <xf numFmtId="0" fontId="116" fillId="7" borderId="6" xfId="0" applyFont="1" applyFill="1" applyBorder="1" applyAlignment="1">
      <alignment horizontal="center" vertical="center" wrapText="1"/>
    </xf>
    <xf numFmtId="189" fontId="116" fillId="7" borderId="6" xfId="0" applyNumberFormat="1" applyFont="1" applyFill="1" applyBorder="1" applyAlignment="1">
      <alignment horizontal="center" vertical="center" wrapText="1"/>
    </xf>
    <xf numFmtId="185" fontId="115" fillId="7" borderId="6" xfId="0" applyNumberFormat="1" applyFont="1" applyFill="1" applyBorder="1" applyAlignment="1">
      <alignment horizontal="center" vertical="center" wrapText="1"/>
    </xf>
    <xf numFmtId="0" fontId="115" fillId="7" borderId="6" xfId="0" applyFont="1" applyFill="1" applyBorder="1" applyAlignment="1">
      <alignment horizontal="center" vertical="center" wrapText="1"/>
    </xf>
    <xf numFmtId="189" fontId="105" fillId="7" borderId="6" xfId="1" applyNumberFormat="1" applyFont="1" applyFill="1" applyBorder="1" applyAlignment="1">
      <alignment horizontal="center" vertical="center" wrapText="1"/>
    </xf>
    <xf numFmtId="189" fontId="105" fillId="7" borderId="6" xfId="0" applyNumberFormat="1" applyFont="1" applyFill="1" applyBorder="1" applyAlignment="1">
      <alignment horizontal="center" vertical="center" wrapText="1"/>
    </xf>
    <xf numFmtId="49" fontId="105" fillId="7" borderId="6" xfId="5" applyNumberFormat="1" applyFont="1" applyFill="1" applyBorder="1" applyAlignment="1">
      <alignment horizontal="center" vertical="center"/>
    </xf>
    <xf numFmtId="0" fontId="108" fillId="0" borderId="9" xfId="5" applyNumberFormat="1" applyFont="1" applyFill="1" applyBorder="1" applyAlignment="1">
      <alignment horizontal="center" vertical="center" wrapText="1"/>
    </xf>
    <xf numFmtId="0" fontId="108" fillId="0" borderId="12" xfId="0" applyFont="1" applyFill="1" applyBorder="1" applyAlignment="1">
      <alignment horizontal="center" vertical="center"/>
    </xf>
    <xf numFmtId="0" fontId="108" fillId="0" borderId="47" xfId="5" applyNumberFormat="1" applyFont="1" applyFill="1" applyBorder="1" applyAlignment="1">
      <alignment horizontal="center" vertical="center" wrapText="1"/>
    </xf>
    <xf numFmtId="0" fontId="108" fillId="0" borderId="52" xfId="0" applyFont="1" applyFill="1" applyBorder="1" applyAlignment="1">
      <alignment horizontal="center" vertical="center"/>
    </xf>
    <xf numFmtId="189" fontId="108" fillId="0" borderId="60" xfId="0" applyNumberFormat="1" applyFont="1" applyFill="1" applyBorder="1" applyAlignment="1">
      <alignment horizontal="right" vertical="center" indent="1"/>
    </xf>
    <xf numFmtId="0" fontId="95" fillId="9" borderId="7" xfId="0" applyFont="1" applyFill="1" applyBorder="1" applyAlignment="1">
      <alignment horizontal="justify"/>
    </xf>
    <xf numFmtId="0" fontId="0" fillId="0" borderId="7" xfId="0" applyBorder="1"/>
    <xf numFmtId="0" fontId="0" fillId="0" borderId="8" xfId="0" applyBorder="1"/>
    <xf numFmtId="0" fontId="69" fillId="0" borderId="75" xfId="0" applyFont="1" applyBorder="1" applyAlignment="1">
      <alignment horizontal="right" vertical="center"/>
    </xf>
    <xf numFmtId="0" fontId="88" fillId="0" borderId="76" xfId="0" applyFont="1" applyBorder="1" applyAlignment="1">
      <alignment horizontal="right" vertical="center"/>
    </xf>
    <xf numFmtId="0" fontId="106" fillId="0" borderId="58" xfId="0" applyFont="1" applyFill="1" applyBorder="1" applyAlignment="1">
      <alignment horizontal="left" vertical="center" wrapText="1" indent="1"/>
    </xf>
    <xf numFmtId="0" fontId="107" fillId="0" borderId="59" xfId="0" applyFont="1" applyFill="1" applyBorder="1" applyAlignment="1">
      <alignment horizontal="left" vertical="center" wrapText="1" indent="1"/>
    </xf>
  </cellXfs>
  <cellStyles count="8">
    <cellStyle name="Денежный [0]" xfId="1" builtinId="7"/>
    <cellStyle name="Денежный [0] 2" xfId="2"/>
    <cellStyle name="Обычный" xfId="0" builtinId="0"/>
    <cellStyle name="Обычный 2" xfId="3"/>
    <cellStyle name="Обычный_Лист1" xfId="4"/>
    <cellStyle name="Финансовый [0]" xfId="5" builtinId="6"/>
    <cellStyle name="Финансовый [0] 2" xfId="6"/>
    <cellStyle name="Финансовый [0]_Лист1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" Type="http://schemas.openxmlformats.org/officeDocument/2006/relationships/image" Target="../media/image2.wmf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6.jpeg"/><Relationship Id="rId1" Type="http://schemas.openxmlformats.org/officeDocument/2006/relationships/image" Target="../media/image2.wmf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161925</xdr:rowOff>
    </xdr:from>
    <xdr:to>
      <xdr:col>0</xdr:col>
      <xdr:colOff>885825</xdr:colOff>
      <xdr:row>1</xdr:row>
      <xdr:rowOff>400050</xdr:rowOff>
    </xdr:to>
    <xdr:pic>
      <xdr:nvPicPr>
        <xdr:cNvPr id="125422" name="Picture 62" descr="jac_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56197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0</xdr:colOff>
      <xdr:row>1</xdr:row>
      <xdr:rowOff>371475</xdr:rowOff>
    </xdr:from>
    <xdr:to>
      <xdr:col>5</xdr:col>
      <xdr:colOff>409575</xdr:colOff>
      <xdr:row>2</xdr:row>
      <xdr:rowOff>0</xdr:rowOff>
    </xdr:to>
    <xdr:pic>
      <xdr:nvPicPr>
        <xdr:cNvPr id="125423" name="Picture 6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0" y="561975"/>
          <a:ext cx="1571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104775</xdr:rowOff>
    </xdr:from>
    <xdr:to>
      <xdr:col>2</xdr:col>
      <xdr:colOff>0</xdr:colOff>
      <xdr:row>0</xdr:row>
      <xdr:rowOff>400050</xdr:rowOff>
    </xdr:to>
    <xdr:pic>
      <xdr:nvPicPr>
        <xdr:cNvPr id="125424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100000" contrast="-100000"/>
        </a:blip>
        <a:srcRect/>
        <a:stretch>
          <a:fillRect/>
        </a:stretch>
      </xdr:blipFill>
      <xdr:spPr bwMode="auto">
        <a:xfrm>
          <a:off x="66675" y="104775"/>
          <a:ext cx="16954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</xdr:col>
      <xdr:colOff>304800</xdr:colOff>
      <xdr:row>0</xdr:row>
      <xdr:rowOff>361950</xdr:rowOff>
    </xdr:to>
    <xdr:pic>
      <xdr:nvPicPr>
        <xdr:cNvPr id="123283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95250" y="95250"/>
          <a:ext cx="24479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161925</xdr:rowOff>
    </xdr:from>
    <xdr:to>
      <xdr:col>0</xdr:col>
      <xdr:colOff>1038225</xdr:colOff>
      <xdr:row>0</xdr:row>
      <xdr:rowOff>323850</xdr:rowOff>
    </xdr:to>
    <xdr:pic>
      <xdr:nvPicPr>
        <xdr:cNvPr id="130213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95250" y="161925"/>
          <a:ext cx="942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1</xdr:col>
      <xdr:colOff>19050</xdr:colOff>
      <xdr:row>0</xdr:row>
      <xdr:rowOff>342900</xdr:rowOff>
    </xdr:to>
    <xdr:pic>
      <xdr:nvPicPr>
        <xdr:cNvPr id="107983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95250" y="114300"/>
          <a:ext cx="2009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2</xdr:col>
      <xdr:colOff>200025</xdr:colOff>
      <xdr:row>0</xdr:row>
      <xdr:rowOff>333375</xdr:rowOff>
    </xdr:to>
    <xdr:pic>
      <xdr:nvPicPr>
        <xdr:cNvPr id="116569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76200" y="104775"/>
          <a:ext cx="20383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123825</xdr:rowOff>
    </xdr:from>
    <xdr:to>
      <xdr:col>1</xdr:col>
      <xdr:colOff>666750</xdr:colOff>
      <xdr:row>0</xdr:row>
      <xdr:rowOff>390525</xdr:rowOff>
    </xdr:to>
    <xdr:pic>
      <xdr:nvPicPr>
        <xdr:cNvPr id="133745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114300" y="123825"/>
          <a:ext cx="21431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</xdr:row>
      <xdr:rowOff>19050</xdr:rowOff>
    </xdr:from>
    <xdr:to>
      <xdr:col>0</xdr:col>
      <xdr:colOff>1371600</xdr:colOff>
      <xdr:row>9</xdr:row>
      <xdr:rowOff>9525</xdr:rowOff>
    </xdr:to>
    <xdr:pic>
      <xdr:nvPicPr>
        <xdr:cNvPr id="13374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17516" b="-11803"/>
        <a:stretch>
          <a:fillRect/>
        </a:stretch>
      </xdr:blipFill>
      <xdr:spPr bwMode="auto">
        <a:xfrm>
          <a:off x="142875" y="2295525"/>
          <a:ext cx="12287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17</xdr:row>
      <xdr:rowOff>9525</xdr:rowOff>
    </xdr:from>
    <xdr:to>
      <xdr:col>3</xdr:col>
      <xdr:colOff>361950</xdr:colOff>
      <xdr:row>17</xdr:row>
      <xdr:rowOff>371475</xdr:rowOff>
    </xdr:to>
    <xdr:pic>
      <xdr:nvPicPr>
        <xdr:cNvPr id="133747" name="Picture 2" descr="C:\Documents and Settings\IlyaER\Рабочий стол\-25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38550" y="4572000"/>
          <a:ext cx="352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17</xdr:row>
      <xdr:rowOff>38100</xdr:rowOff>
    </xdr:from>
    <xdr:to>
      <xdr:col>10</xdr:col>
      <xdr:colOff>28575</xdr:colOff>
      <xdr:row>17</xdr:row>
      <xdr:rowOff>361950</xdr:rowOff>
    </xdr:to>
    <xdr:pic>
      <xdr:nvPicPr>
        <xdr:cNvPr id="133748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8192" r="36916" b="25771"/>
        <a:stretch>
          <a:fillRect/>
        </a:stretch>
      </xdr:blipFill>
      <xdr:spPr bwMode="auto">
        <a:xfrm>
          <a:off x="7762875" y="4600575"/>
          <a:ext cx="1190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17</xdr:row>
      <xdr:rowOff>38100</xdr:rowOff>
    </xdr:from>
    <xdr:to>
      <xdr:col>10</xdr:col>
      <xdr:colOff>685800</xdr:colOff>
      <xdr:row>17</xdr:row>
      <xdr:rowOff>352425</xdr:rowOff>
    </xdr:to>
    <xdr:pic>
      <xdr:nvPicPr>
        <xdr:cNvPr id="133749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01125" y="4600575"/>
          <a:ext cx="609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17</xdr:row>
      <xdr:rowOff>47625</xdr:rowOff>
    </xdr:from>
    <xdr:to>
      <xdr:col>11</xdr:col>
      <xdr:colOff>542925</xdr:colOff>
      <xdr:row>17</xdr:row>
      <xdr:rowOff>371475</xdr:rowOff>
    </xdr:to>
    <xdr:pic>
      <xdr:nvPicPr>
        <xdr:cNvPr id="133750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6029"/>
        <a:stretch>
          <a:fillRect/>
        </a:stretch>
      </xdr:blipFill>
      <xdr:spPr bwMode="auto">
        <a:xfrm>
          <a:off x="9753600" y="4610100"/>
          <a:ext cx="542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8</xdr:row>
      <xdr:rowOff>85725</xdr:rowOff>
    </xdr:from>
    <xdr:to>
      <xdr:col>2</xdr:col>
      <xdr:colOff>333375</xdr:colOff>
      <xdr:row>8</xdr:row>
      <xdr:rowOff>304800</xdr:rowOff>
    </xdr:to>
    <xdr:pic>
      <xdr:nvPicPr>
        <xdr:cNvPr id="133751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81300" y="2362200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</xdr:row>
      <xdr:rowOff>57150</xdr:rowOff>
    </xdr:from>
    <xdr:to>
      <xdr:col>2</xdr:col>
      <xdr:colOff>742950</xdr:colOff>
      <xdr:row>8</xdr:row>
      <xdr:rowOff>342900</xdr:rowOff>
    </xdr:to>
    <xdr:pic>
      <xdr:nvPicPr>
        <xdr:cNvPr id="13375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14675" y="2333625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</xdr:row>
      <xdr:rowOff>76200</xdr:rowOff>
    </xdr:from>
    <xdr:to>
      <xdr:col>2</xdr:col>
      <xdr:colOff>323850</xdr:colOff>
      <xdr:row>17</xdr:row>
      <xdr:rowOff>295275</xdr:rowOff>
    </xdr:to>
    <xdr:pic>
      <xdr:nvPicPr>
        <xdr:cNvPr id="133753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46386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17</xdr:row>
      <xdr:rowOff>47625</xdr:rowOff>
    </xdr:from>
    <xdr:to>
      <xdr:col>2</xdr:col>
      <xdr:colOff>714375</xdr:colOff>
      <xdr:row>17</xdr:row>
      <xdr:rowOff>333375</xdr:rowOff>
    </xdr:to>
    <xdr:pic>
      <xdr:nvPicPr>
        <xdr:cNvPr id="13375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46101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26</xdr:row>
      <xdr:rowOff>38100</xdr:rowOff>
    </xdr:from>
    <xdr:to>
      <xdr:col>10</xdr:col>
      <xdr:colOff>28575</xdr:colOff>
      <xdr:row>26</xdr:row>
      <xdr:rowOff>361950</xdr:rowOff>
    </xdr:to>
    <xdr:pic>
      <xdr:nvPicPr>
        <xdr:cNvPr id="133755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8192" r="36916" b="25771"/>
        <a:stretch>
          <a:fillRect/>
        </a:stretch>
      </xdr:blipFill>
      <xdr:spPr bwMode="auto">
        <a:xfrm>
          <a:off x="7762875" y="6886575"/>
          <a:ext cx="1190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26</xdr:row>
      <xdr:rowOff>38100</xdr:rowOff>
    </xdr:from>
    <xdr:to>
      <xdr:col>10</xdr:col>
      <xdr:colOff>685800</xdr:colOff>
      <xdr:row>26</xdr:row>
      <xdr:rowOff>352425</xdr:rowOff>
    </xdr:to>
    <xdr:pic>
      <xdr:nvPicPr>
        <xdr:cNvPr id="133756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01125" y="6886575"/>
          <a:ext cx="609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26</xdr:row>
      <xdr:rowOff>47625</xdr:rowOff>
    </xdr:from>
    <xdr:to>
      <xdr:col>11</xdr:col>
      <xdr:colOff>542925</xdr:colOff>
      <xdr:row>26</xdr:row>
      <xdr:rowOff>371475</xdr:rowOff>
    </xdr:to>
    <xdr:pic>
      <xdr:nvPicPr>
        <xdr:cNvPr id="133757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6029"/>
        <a:stretch>
          <a:fillRect/>
        </a:stretch>
      </xdr:blipFill>
      <xdr:spPr bwMode="auto">
        <a:xfrm>
          <a:off x="9753600" y="6896100"/>
          <a:ext cx="542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26</xdr:row>
      <xdr:rowOff>76200</xdr:rowOff>
    </xdr:from>
    <xdr:to>
      <xdr:col>2</xdr:col>
      <xdr:colOff>323850</xdr:colOff>
      <xdr:row>26</xdr:row>
      <xdr:rowOff>295275</xdr:rowOff>
    </xdr:to>
    <xdr:pic>
      <xdr:nvPicPr>
        <xdr:cNvPr id="133758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69246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26</xdr:row>
      <xdr:rowOff>47625</xdr:rowOff>
    </xdr:from>
    <xdr:to>
      <xdr:col>2</xdr:col>
      <xdr:colOff>714375</xdr:colOff>
      <xdr:row>26</xdr:row>
      <xdr:rowOff>333375</xdr:rowOff>
    </xdr:to>
    <xdr:pic>
      <xdr:nvPicPr>
        <xdr:cNvPr id="13375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68961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26</xdr:row>
      <xdr:rowOff>19050</xdr:rowOff>
    </xdr:from>
    <xdr:to>
      <xdr:col>3</xdr:col>
      <xdr:colOff>361950</xdr:colOff>
      <xdr:row>27</xdr:row>
      <xdr:rowOff>0</xdr:rowOff>
    </xdr:to>
    <xdr:pic>
      <xdr:nvPicPr>
        <xdr:cNvPr id="133760" name="Picture 4" descr="C:\Documents and Settings\IlyaER\Рабочий стол\Untitled-2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38550" y="6867525"/>
          <a:ext cx="352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33</xdr:row>
      <xdr:rowOff>38100</xdr:rowOff>
    </xdr:from>
    <xdr:to>
      <xdr:col>10</xdr:col>
      <xdr:colOff>28575</xdr:colOff>
      <xdr:row>33</xdr:row>
      <xdr:rowOff>361950</xdr:rowOff>
    </xdr:to>
    <xdr:pic>
      <xdr:nvPicPr>
        <xdr:cNvPr id="133761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8192" r="36916" b="25771"/>
        <a:stretch>
          <a:fillRect/>
        </a:stretch>
      </xdr:blipFill>
      <xdr:spPr bwMode="auto">
        <a:xfrm>
          <a:off x="7762875" y="8791575"/>
          <a:ext cx="1190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33</xdr:row>
      <xdr:rowOff>38100</xdr:rowOff>
    </xdr:from>
    <xdr:to>
      <xdr:col>10</xdr:col>
      <xdr:colOff>685800</xdr:colOff>
      <xdr:row>33</xdr:row>
      <xdr:rowOff>352425</xdr:rowOff>
    </xdr:to>
    <xdr:pic>
      <xdr:nvPicPr>
        <xdr:cNvPr id="133762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01125" y="8791575"/>
          <a:ext cx="609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33</xdr:row>
      <xdr:rowOff>47625</xdr:rowOff>
    </xdr:from>
    <xdr:to>
      <xdr:col>11</xdr:col>
      <xdr:colOff>542925</xdr:colOff>
      <xdr:row>33</xdr:row>
      <xdr:rowOff>371475</xdr:rowOff>
    </xdr:to>
    <xdr:pic>
      <xdr:nvPicPr>
        <xdr:cNvPr id="133763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6029"/>
        <a:stretch>
          <a:fillRect/>
        </a:stretch>
      </xdr:blipFill>
      <xdr:spPr bwMode="auto">
        <a:xfrm>
          <a:off x="9753600" y="8801100"/>
          <a:ext cx="542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33</xdr:row>
      <xdr:rowOff>76200</xdr:rowOff>
    </xdr:from>
    <xdr:to>
      <xdr:col>2</xdr:col>
      <xdr:colOff>323850</xdr:colOff>
      <xdr:row>33</xdr:row>
      <xdr:rowOff>295275</xdr:rowOff>
    </xdr:to>
    <xdr:pic>
      <xdr:nvPicPr>
        <xdr:cNvPr id="133764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88296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33</xdr:row>
      <xdr:rowOff>47625</xdr:rowOff>
    </xdr:from>
    <xdr:to>
      <xdr:col>2</xdr:col>
      <xdr:colOff>714375</xdr:colOff>
      <xdr:row>33</xdr:row>
      <xdr:rowOff>333375</xdr:rowOff>
    </xdr:to>
    <xdr:pic>
      <xdr:nvPicPr>
        <xdr:cNvPr id="13376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88011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44</xdr:row>
      <xdr:rowOff>9525</xdr:rowOff>
    </xdr:from>
    <xdr:to>
      <xdr:col>3</xdr:col>
      <xdr:colOff>361950</xdr:colOff>
      <xdr:row>44</xdr:row>
      <xdr:rowOff>371475</xdr:rowOff>
    </xdr:to>
    <xdr:pic>
      <xdr:nvPicPr>
        <xdr:cNvPr id="133766" name="Picture 2" descr="C:\Documents and Settings\IlyaER\Рабочий стол\-25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38550" y="11430000"/>
          <a:ext cx="352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44</xdr:row>
      <xdr:rowOff>76200</xdr:rowOff>
    </xdr:from>
    <xdr:to>
      <xdr:col>2</xdr:col>
      <xdr:colOff>323850</xdr:colOff>
      <xdr:row>44</xdr:row>
      <xdr:rowOff>295275</xdr:rowOff>
    </xdr:to>
    <xdr:pic>
      <xdr:nvPicPr>
        <xdr:cNvPr id="133767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114966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44</xdr:row>
      <xdr:rowOff>47625</xdr:rowOff>
    </xdr:from>
    <xdr:to>
      <xdr:col>2</xdr:col>
      <xdr:colOff>714375</xdr:colOff>
      <xdr:row>44</xdr:row>
      <xdr:rowOff>333375</xdr:rowOff>
    </xdr:to>
    <xdr:pic>
      <xdr:nvPicPr>
        <xdr:cNvPr id="133768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114681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466725</xdr:colOff>
      <xdr:row>51</xdr:row>
      <xdr:rowOff>47625</xdr:rowOff>
    </xdr:from>
    <xdr:to>
      <xdr:col>4</xdr:col>
      <xdr:colOff>714375</xdr:colOff>
      <xdr:row>51</xdr:row>
      <xdr:rowOff>266700</xdr:rowOff>
    </xdr:to>
    <xdr:pic>
      <xdr:nvPicPr>
        <xdr:cNvPr id="133769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33975" y="134778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51</xdr:row>
      <xdr:rowOff>38100</xdr:rowOff>
    </xdr:from>
    <xdr:to>
      <xdr:col>5</xdr:col>
      <xdr:colOff>381000</xdr:colOff>
      <xdr:row>51</xdr:row>
      <xdr:rowOff>323850</xdr:rowOff>
    </xdr:to>
    <xdr:pic>
      <xdr:nvPicPr>
        <xdr:cNvPr id="133770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76875" y="1346835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72</xdr:row>
      <xdr:rowOff>104775</xdr:rowOff>
    </xdr:from>
    <xdr:to>
      <xdr:col>2</xdr:col>
      <xdr:colOff>276225</xdr:colOff>
      <xdr:row>72</xdr:row>
      <xdr:rowOff>323850</xdr:rowOff>
    </xdr:to>
    <xdr:pic>
      <xdr:nvPicPr>
        <xdr:cNvPr id="133771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24150" y="18535650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72</xdr:row>
      <xdr:rowOff>47625</xdr:rowOff>
    </xdr:from>
    <xdr:to>
      <xdr:col>2</xdr:col>
      <xdr:colOff>714375</xdr:colOff>
      <xdr:row>72</xdr:row>
      <xdr:rowOff>333375</xdr:rowOff>
    </xdr:to>
    <xdr:pic>
      <xdr:nvPicPr>
        <xdr:cNvPr id="133772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184785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79</xdr:row>
      <xdr:rowOff>76200</xdr:rowOff>
    </xdr:from>
    <xdr:to>
      <xdr:col>2</xdr:col>
      <xdr:colOff>323850</xdr:colOff>
      <xdr:row>79</xdr:row>
      <xdr:rowOff>295275</xdr:rowOff>
    </xdr:to>
    <xdr:pic>
      <xdr:nvPicPr>
        <xdr:cNvPr id="133773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204120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79</xdr:row>
      <xdr:rowOff>47625</xdr:rowOff>
    </xdr:from>
    <xdr:to>
      <xdr:col>2</xdr:col>
      <xdr:colOff>714375</xdr:colOff>
      <xdr:row>79</xdr:row>
      <xdr:rowOff>333375</xdr:rowOff>
    </xdr:to>
    <xdr:pic>
      <xdr:nvPicPr>
        <xdr:cNvPr id="13377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203835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86</xdr:row>
      <xdr:rowOff>57150</xdr:rowOff>
    </xdr:from>
    <xdr:to>
      <xdr:col>5</xdr:col>
      <xdr:colOff>666750</xdr:colOff>
      <xdr:row>86</xdr:row>
      <xdr:rowOff>276225</xdr:rowOff>
    </xdr:to>
    <xdr:pic>
      <xdr:nvPicPr>
        <xdr:cNvPr id="133775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38825" y="2229802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704850</xdr:colOff>
      <xdr:row>86</xdr:row>
      <xdr:rowOff>28575</xdr:rowOff>
    </xdr:from>
    <xdr:to>
      <xdr:col>6</xdr:col>
      <xdr:colOff>276225</xdr:colOff>
      <xdr:row>86</xdr:row>
      <xdr:rowOff>314325</xdr:rowOff>
    </xdr:to>
    <xdr:pic>
      <xdr:nvPicPr>
        <xdr:cNvPr id="133776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24575" y="2226945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86</xdr:row>
      <xdr:rowOff>19050</xdr:rowOff>
    </xdr:from>
    <xdr:to>
      <xdr:col>11</xdr:col>
      <xdr:colOff>323850</xdr:colOff>
      <xdr:row>86</xdr:row>
      <xdr:rowOff>342900</xdr:rowOff>
    </xdr:to>
    <xdr:pic>
      <xdr:nvPicPr>
        <xdr:cNvPr id="133777" name="Picture 8" descr="画像0421 215_縦_BACK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AFB1A3"/>
            </a:clrFrom>
            <a:clrTo>
              <a:srgbClr val="AFB1A3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48850" y="22259925"/>
          <a:ext cx="2286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504825</xdr:colOff>
      <xdr:row>86</xdr:row>
      <xdr:rowOff>28575</xdr:rowOff>
    </xdr:from>
    <xdr:to>
      <xdr:col>10</xdr:col>
      <xdr:colOff>771525</xdr:colOff>
      <xdr:row>86</xdr:row>
      <xdr:rowOff>352425</xdr:rowOff>
    </xdr:to>
    <xdr:pic>
      <xdr:nvPicPr>
        <xdr:cNvPr id="133778" name="Picture 17" descr="GfK Industry Award 200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429750" y="22269450"/>
          <a:ext cx="266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91</xdr:row>
      <xdr:rowOff>76200</xdr:rowOff>
    </xdr:from>
    <xdr:to>
      <xdr:col>2</xdr:col>
      <xdr:colOff>609600</xdr:colOff>
      <xdr:row>91</xdr:row>
      <xdr:rowOff>295275</xdr:rowOff>
    </xdr:to>
    <xdr:pic>
      <xdr:nvPicPr>
        <xdr:cNvPr id="133779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57525" y="238410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91</xdr:row>
      <xdr:rowOff>47625</xdr:rowOff>
    </xdr:from>
    <xdr:to>
      <xdr:col>3</xdr:col>
      <xdr:colOff>76200</xdr:colOff>
      <xdr:row>91</xdr:row>
      <xdr:rowOff>323850</xdr:rowOff>
    </xdr:to>
    <xdr:pic>
      <xdr:nvPicPr>
        <xdr:cNvPr id="133780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90900" y="23812500"/>
          <a:ext cx="3143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91</xdr:row>
      <xdr:rowOff>38100</xdr:rowOff>
    </xdr:from>
    <xdr:to>
      <xdr:col>11</xdr:col>
      <xdr:colOff>323850</xdr:colOff>
      <xdr:row>91</xdr:row>
      <xdr:rowOff>342900</xdr:rowOff>
    </xdr:to>
    <xdr:pic>
      <xdr:nvPicPr>
        <xdr:cNvPr id="13378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r="3543"/>
        <a:stretch>
          <a:fillRect/>
        </a:stretch>
      </xdr:blipFill>
      <xdr:spPr bwMode="auto">
        <a:xfrm>
          <a:off x="9791700" y="23802975"/>
          <a:ext cx="2857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552450</xdr:colOff>
      <xdr:row>91</xdr:row>
      <xdr:rowOff>57150</xdr:rowOff>
    </xdr:from>
    <xdr:to>
      <xdr:col>10</xdr:col>
      <xdr:colOff>790575</xdr:colOff>
      <xdr:row>91</xdr:row>
      <xdr:rowOff>342900</xdr:rowOff>
    </xdr:to>
    <xdr:pic>
      <xdr:nvPicPr>
        <xdr:cNvPr id="13378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r="6947"/>
        <a:stretch>
          <a:fillRect/>
        </a:stretch>
      </xdr:blipFill>
      <xdr:spPr bwMode="auto">
        <a:xfrm>
          <a:off x="9477375" y="23822025"/>
          <a:ext cx="2381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115</xdr:row>
      <xdr:rowOff>76200</xdr:rowOff>
    </xdr:from>
    <xdr:to>
      <xdr:col>2</xdr:col>
      <xdr:colOff>323850</xdr:colOff>
      <xdr:row>115</xdr:row>
      <xdr:rowOff>295275</xdr:rowOff>
    </xdr:to>
    <xdr:pic>
      <xdr:nvPicPr>
        <xdr:cNvPr id="133783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292893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115</xdr:row>
      <xdr:rowOff>47625</xdr:rowOff>
    </xdr:from>
    <xdr:to>
      <xdr:col>2</xdr:col>
      <xdr:colOff>714375</xdr:colOff>
      <xdr:row>115</xdr:row>
      <xdr:rowOff>333375</xdr:rowOff>
    </xdr:to>
    <xdr:pic>
      <xdr:nvPicPr>
        <xdr:cNvPr id="13378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292608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124</xdr:row>
      <xdr:rowOff>76200</xdr:rowOff>
    </xdr:from>
    <xdr:to>
      <xdr:col>2</xdr:col>
      <xdr:colOff>323850</xdr:colOff>
      <xdr:row>124</xdr:row>
      <xdr:rowOff>295275</xdr:rowOff>
    </xdr:to>
    <xdr:pic>
      <xdr:nvPicPr>
        <xdr:cNvPr id="133785" name="図 14" descr="オールDC_01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31575375"/>
          <a:ext cx="247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124</xdr:row>
      <xdr:rowOff>47625</xdr:rowOff>
    </xdr:from>
    <xdr:to>
      <xdr:col>2</xdr:col>
      <xdr:colOff>714375</xdr:colOff>
      <xdr:row>124</xdr:row>
      <xdr:rowOff>333375</xdr:rowOff>
    </xdr:to>
    <xdr:pic>
      <xdr:nvPicPr>
        <xdr:cNvPr id="133786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6100" y="31546800"/>
          <a:ext cx="3238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723900</xdr:colOff>
      <xdr:row>115</xdr:row>
      <xdr:rowOff>19050</xdr:rowOff>
    </xdr:from>
    <xdr:to>
      <xdr:col>3</xdr:col>
      <xdr:colOff>142875</xdr:colOff>
      <xdr:row>115</xdr:row>
      <xdr:rowOff>371475</xdr:rowOff>
    </xdr:to>
    <xdr:pic>
      <xdr:nvPicPr>
        <xdr:cNvPr id="133787" name="Picture 2" descr="C:\Documents and Settings\IlyaER\Рабочий стол\-25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29232225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419100</xdr:colOff>
      <xdr:row>0</xdr:row>
      <xdr:rowOff>371475</xdr:rowOff>
    </xdr:to>
    <xdr:pic>
      <xdr:nvPicPr>
        <xdr:cNvPr id="117646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66675" y="104775"/>
          <a:ext cx="21431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419100</xdr:colOff>
      <xdr:row>0</xdr:row>
      <xdr:rowOff>371475</xdr:rowOff>
    </xdr:to>
    <xdr:pic>
      <xdr:nvPicPr>
        <xdr:cNvPr id="112637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66675" y="104775"/>
          <a:ext cx="24384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419100</xdr:colOff>
      <xdr:row>0</xdr:row>
      <xdr:rowOff>371475</xdr:rowOff>
    </xdr:to>
    <xdr:pic>
      <xdr:nvPicPr>
        <xdr:cNvPr id="126209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66675" y="104775"/>
          <a:ext cx="24574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95250</xdr:rowOff>
    </xdr:from>
    <xdr:to>
      <xdr:col>1</xdr:col>
      <xdr:colOff>523875</xdr:colOff>
      <xdr:row>0</xdr:row>
      <xdr:rowOff>295275</xdr:rowOff>
    </xdr:to>
    <xdr:pic>
      <xdr:nvPicPr>
        <xdr:cNvPr id="120217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104775" y="95250"/>
          <a:ext cx="16097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104775</xdr:rowOff>
    </xdr:from>
    <xdr:to>
      <xdr:col>1</xdr:col>
      <xdr:colOff>219075</xdr:colOff>
      <xdr:row>0</xdr:row>
      <xdr:rowOff>371475</xdr:rowOff>
    </xdr:to>
    <xdr:pic>
      <xdr:nvPicPr>
        <xdr:cNvPr id="122355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104775" y="104775"/>
          <a:ext cx="24574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1</xdr:col>
      <xdr:colOff>790575</xdr:colOff>
      <xdr:row>0</xdr:row>
      <xdr:rowOff>361950</xdr:rowOff>
    </xdr:to>
    <xdr:pic>
      <xdr:nvPicPr>
        <xdr:cNvPr id="128501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133350" y="95250"/>
          <a:ext cx="24574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819150</xdr:colOff>
      <xdr:row>18</xdr:row>
      <xdr:rowOff>19050</xdr:rowOff>
    </xdr:from>
    <xdr:to>
      <xdr:col>9</xdr:col>
      <xdr:colOff>581025</xdr:colOff>
      <xdr:row>18</xdr:row>
      <xdr:rowOff>342900</xdr:rowOff>
    </xdr:to>
    <xdr:pic>
      <xdr:nvPicPr>
        <xdr:cNvPr id="128502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8192" r="36916" b="25771"/>
        <a:stretch>
          <a:fillRect/>
        </a:stretch>
      </xdr:blipFill>
      <xdr:spPr bwMode="auto">
        <a:xfrm>
          <a:off x="7781925" y="5772150"/>
          <a:ext cx="1190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628650</xdr:colOff>
      <xdr:row>18</xdr:row>
      <xdr:rowOff>19050</xdr:rowOff>
    </xdr:from>
    <xdr:to>
      <xdr:col>10</xdr:col>
      <xdr:colOff>571500</xdr:colOff>
      <xdr:row>18</xdr:row>
      <xdr:rowOff>333375</xdr:rowOff>
    </xdr:to>
    <xdr:pic>
      <xdr:nvPicPr>
        <xdr:cNvPr id="128503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20175" y="5772150"/>
          <a:ext cx="609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714375</xdr:colOff>
      <xdr:row>18</xdr:row>
      <xdr:rowOff>28575</xdr:rowOff>
    </xdr:from>
    <xdr:to>
      <xdr:col>11</xdr:col>
      <xdr:colOff>447675</xdr:colOff>
      <xdr:row>18</xdr:row>
      <xdr:rowOff>352425</xdr:rowOff>
    </xdr:to>
    <xdr:pic>
      <xdr:nvPicPr>
        <xdr:cNvPr id="128504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6029"/>
        <a:stretch>
          <a:fillRect/>
        </a:stretch>
      </xdr:blipFill>
      <xdr:spPr bwMode="auto">
        <a:xfrm>
          <a:off x="9772650" y="5781675"/>
          <a:ext cx="542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</xdr:col>
      <xdr:colOff>304800</xdr:colOff>
      <xdr:row>0</xdr:row>
      <xdr:rowOff>361950</xdr:rowOff>
    </xdr:to>
    <xdr:pic>
      <xdr:nvPicPr>
        <xdr:cNvPr id="114059" name="Picture 138" descr="Logo_General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0" contrast="-100000"/>
        </a:blip>
        <a:srcRect/>
        <a:stretch>
          <a:fillRect/>
        </a:stretch>
      </xdr:blipFill>
      <xdr:spPr bwMode="auto">
        <a:xfrm>
          <a:off x="95250" y="95250"/>
          <a:ext cx="23050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R74"/>
  <sheetViews>
    <sheetView view="pageBreakPreview" topLeftCell="A19" zoomScaleNormal="100" zoomScaleSheetLayoutView="100" workbookViewId="0">
      <selection activeCell="A25" sqref="A25:K25"/>
    </sheetView>
  </sheetViews>
  <sheetFormatPr defaultRowHeight="12.75"/>
  <cols>
    <col min="1" max="1" width="13.28515625" style="15" customWidth="1"/>
    <col min="2" max="2" width="13.140625" style="15" customWidth="1"/>
    <col min="3" max="3" width="6.42578125" style="15" customWidth="1"/>
    <col min="4" max="4" width="8.85546875" style="15" customWidth="1"/>
    <col min="5" max="5" width="8.5703125" style="15" customWidth="1"/>
    <col min="6" max="6" width="6.42578125" style="15" customWidth="1"/>
    <col min="7" max="7" width="6.5703125" style="15" customWidth="1"/>
    <col min="8" max="8" width="10.140625" style="15" customWidth="1"/>
    <col min="9" max="9" width="8.85546875" style="15" customWidth="1"/>
    <col min="10" max="10" width="7.42578125" style="15" customWidth="1"/>
    <col min="11" max="11" width="5.7109375" style="15" customWidth="1"/>
    <col min="12" max="12" width="5.5703125" style="15" customWidth="1"/>
    <col min="13" max="13" width="11.28515625" style="1" hidden="1" customWidth="1"/>
    <col min="14" max="14" width="12.42578125" style="1" hidden="1" customWidth="1"/>
  </cols>
  <sheetData>
    <row r="1" spans="1:18" ht="37.15" customHeight="1">
      <c r="A1" s="81"/>
      <c r="B1" s="82"/>
      <c r="C1" s="578" t="s">
        <v>1305</v>
      </c>
      <c r="D1" s="578"/>
      <c r="E1" s="578"/>
      <c r="F1" s="578"/>
      <c r="G1" s="579" t="s">
        <v>721</v>
      </c>
      <c r="H1" s="579"/>
      <c r="I1" s="579"/>
      <c r="J1" s="579"/>
      <c r="K1" s="579"/>
      <c r="L1" s="580"/>
      <c r="M1" s="15"/>
      <c r="N1" s="15"/>
    </row>
    <row r="2" spans="1:18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5"/>
      <c r="M2" s="57"/>
      <c r="N2" s="57"/>
    </row>
    <row r="3" spans="1:18" ht="22.9" customHeight="1" thickBot="1">
      <c r="A3" s="457" t="s">
        <v>244</v>
      </c>
      <c r="B3" s="133">
        <f>A26</f>
        <v>0</v>
      </c>
      <c r="C3" s="588" t="s">
        <v>1217</v>
      </c>
      <c r="D3" s="589"/>
      <c r="E3" s="133">
        <f>M19</f>
        <v>0</v>
      </c>
      <c r="F3" s="59"/>
      <c r="G3" s="590" t="s">
        <v>245</v>
      </c>
      <c r="H3" s="591"/>
      <c r="I3" s="133">
        <f>N25</f>
        <v>0</v>
      </c>
      <c r="J3" s="588" t="s">
        <v>429</v>
      </c>
      <c r="K3" s="606"/>
      <c r="L3" s="90"/>
      <c r="M3" s="15"/>
      <c r="N3" s="15"/>
    </row>
    <row r="4" spans="1:18" ht="8.4499999999999993" customHeight="1">
      <c r="A4" s="115"/>
      <c r="B4" s="35"/>
      <c r="C4" s="35"/>
      <c r="D4" s="35"/>
      <c r="E4" s="35"/>
      <c r="F4" s="42"/>
      <c r="G4" s="91"/>
      <c r="H4" s="92"/>
      <c r="I4" s="92"/>
      <c r="J4" s="35"/>
      <c r="K4" s="35"/>
      <c r="L4" s="93"/>
      <c r="M4" s="15"/>
      <c r="N4" s="15"/>
    </row>
    <row r="5" spans="1:18" ht="25.5" customHeight="1">
      <c r="A5" s="114"/>
      <c r="B5" s="35"/>
      <c r="C5" s="68"/>
      <c r="D5" s="68"/>
      <c r="E5" s="581" t="s">
        <v>428</v>
      </c>
      <c r="F5" s="581"/>
      <c r="G5" s="581"/>
      <c r="H5" s="581"/>
      <c r="I5" s="581"/>
      <c r="J5" s="581"/>
      <c r="K5" s="581"/>
      <c r="L5" s="582"/>
      <c r="M5" s="15"/>
      <c r="N5" s="15"/>
    </row>
    <row r="6" spans="1:18" ht="8.4499999999999993" customHeight="1" thickBot="1">
      <c r="A6" s="94"/>
      <c r="B6" s="95"/>
      <c r="C6" s="96"/>
      <c r="D6" s="97"/>
      <c r="E6" s="98"/>
      <c r="F6" s="96"/>
      <c r="G6" s="96"/>
      <c r="H6" s="96"/>
      <c r="I6" s="96"/>
      <c r="J6" s="96"/>
      <c r="K6" s="96"/>
      <c r="L6" s="99"/>
      <c r="M6" s="15"/>
      <c r="N6" s="15"/>
      <c r="P6" s="583"/>
      <c r="Q6" s="583"/>
      <c r="R6" s="583"/>
    </row>
    <row r="7" spans="1:18" ht="25.15" customHeight="1" thickBot="1">
      <c r="A7" s="584" t="s">
        <v>362</v>
      </c>
      <c r="B7" s="313" t="s">
        <v>243</v>
      </c>
      <c r="C7" s="601" t="s">
        <v>1224</v>
      </c>
      <c r="D7" s="585" t="s">
        <v>793</v>
      </c>
      <c r="E7" s="586" t="s">
        <v>792</v>
      </c>
      <c r="F7" s="587" t="s">
        <v>248</v>
      </c>
      <c r="G7" s="613" t="s">
        <v>239</v>
      </c>
      <c r="H7" s="598" t="s">
        <v>665</v>
      </c>
      <c r="I7" s="598" t="s">
        <v>666</v>
      </c>
      <c r="J7" s="598" t="s">
        <v>246</v>
      </c>
      <c r="K7" s="599" t="s">
        <v>240</v>
      </c>
      <c r="L7" s="600" t="s">
        <v>241</v>
      </c>
    </row>
    <row r="8" spans="1:18" ht="25.15" customHeight="1" thickBot="1">
      <c r="A8" s="584"/>
      <c r="B8" s="313" t="s">
        <v>242</v>
      </c>
      <c r="C8" s="602"/>
      <c r="D8" s="585"/>
      <c r="E8" s="586"/>
      <c r="F8" s="587"/>
      <c r="G8" s="613"/>
      <c r="H8" s="598"/>
      <c r="I8" s="598"/>
      <c r="J8" s="598"/>
      <c r="K8" s="599"/>
      <c r="L8" s="600"/>
    </row>
    <row r="9" spans="1:18" ht="28.15" customHeight="1" thickBot="1">
      <c r="A9" s="584"/>
      <c r="B9" s="314" t="s">
        <v>512</v>
      </c>
      <c r="C9" s="432" t="s">
        <v>364</v>
      </c>
      <c r="D9" s="585"/>
      <c r="E9" s="586"/>
      <c r="F9" s="587"/>
      <c r="G9" s="613"/>
      <c r="H9" s="598"/>
      <c r="I9" s="598"/>
      <c r="J9" s="598"/>
      <c r="K9" s="599"/>
      <c r="L9" s="600"/>
    </row>
    <row r="10" spans="1:18" ht="41.25" customHeight="1" thickBot="1">
      <c r="A10" s="603" t="s">
        <v>1215</v>
      </c>
      <c r="B10" s="604"/>
      <c r="C10" s="604"/>
      <c r="D10" s="604"/>
      <c r="E10" s="604"/>
      <c r="F10" s="604"/>
      <c r="G10" s="604"/>
      <c r="H10" s="604"/>
      <c r="I10" s="604"/>
      <c r="J10" s="604"/>
      <c r="K10" s="604"/>
      <c r="L10" s="605"/>
      <c r="M10" s="15"/>
      <c r="N10" s="15"/>
    </row>
    <row r="11" spans="1:18" ht="30" customHeight="1" thickBot="1">
      <c r="A11" s="595" t="s">
        <v>691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7"/>
      <c r="M11" s="15"/>
      <c r="N11" s="15"/>
    </row>
    <row r="12" spans="1:18" ht="15" customHeight="1">
      <c r="A12" s="607" t="s">
        <v>1159</v>
      </c>
      <c r="B12" s="458" t="s">
        <v>1064</v>
      </c>
      <c r="C12" s="610">
        <v>4.0999999999999996</v>
      </c>
      <c r="D12" s="592">
        <f>E12+E13+E14</f>
        <v>2455</v>
      </c>
      <c r="E12" s="451">
        <v>1100</v>
      </c>
      <c r="F12" s="75"/>
      <c r="G12" s="105">
        <f t="shared" ref="G12:G18" si="0">$L$3</f>
        <v>0</v>
      </c>
      <c r="H12" s="592">
        <f>SUM(D12-(D12*G12))</f>
        <v>2455</v>
      </c>
      <c r="I12" s="454">
        <f t="shared" ref="I12:I18" si="1">SUM(E12-(E12*G12))</f>
        <v>1100</v>
      </c>
      <c r="J12" s="108">
        <f t="shared" ref="J12:J18" si="2">F12*I12</f>
        <v>0</v>
      </c>
      <c r="K12" s="70"/>
      <c r="L12" s="100"/>
      <c r="M12" s="1">
        <f t="shared" ref="M12:M18" si="3">F12*K12</f>
        <v>0</v>
      </c>
      <c r="N12" s="1">
        <f t="shared" ref="N12:N18" si="4">F12*L12</f>
        <v>0</v>
      </c>
    </row>
    <row r="13" spans="1:18" ht="15" customHeight="1">
      <c r="A13" s="608"/>
      <c r="B13" s="459" t="s">
        <v>1065</v>
      </c>
      <c r="C13" s="611"/>
      <c r="D13" s="593"/>
      <c r="E13" s="452">
        <v>1250</v>
      </c>
      <c r="F13" s="76"/>
      <c r="G13" s="106">
        <f t="shared" si="0"/>
        <v>0</v>
      </c>
      <c r="H13" s="593"/>
      <c r="I13" s="455">
        <f t="shared" si="1"/>
        <v>1250</v>
      </c>
      <c r="J13" s="109">
        <f t="shared" si="2"/>
        <v>0</v>
      </c>
      <c r="K13" s="72"/>
      <c r="L13" s="101"/>
      <c r="M13" s="1">
        <f t="shared" si="3"/>
        <v>0</v>
      </c>
      <c r="N13" s="1">
        <f t="shared" si="4"/>
        <v>0</v>
      </c>
    </row>
    <row r="14" spans="1:18" ht="27.75" customHeight="1" thickBot="1">
      <c r="A14" s="609"/>
      <c r="B14" s="460" t="s">
        <v>1074</v>
      </c>
      <c r="C14" s="612"/>
      <c r="D14" s="594"/>
      <c r="E14" s="453">
        <v>105</v>
      </c>
      <c r="F14" s="77"/>
      <c r="G14" s="107">
        <f t="shared" si="0"/>
        <v>0</v>
      </c>
      <c r="H14" s="594"/>
      <c r="I14" s="456">
        <f t="shared" si="1"/>
        <v>105</v>
      </c>
      <c r="J14" s="110">
        <f t="shared" si="2"/>
        <v>0</v>
      </c>
      <c r="K14" s="74"/>
      <c r="L14" s="102"/>
      <c r="M14" s="1">
        <f t="shared" si="3"/>
        <v>0</v>
      </c>
      <c r="N14" s="1">
        <f t="shared" si="4"/>
        <v>0</v>
      </c>
    </row>
    <row r="15" spans="1:18" ht="31.5" customHeight="1">
      <c r="A15" s="607" t="s">
        <v>1158</v>
      </c>
      <c r="B15" s="458" t="s">
        <v>1067</v>
      </c>
      <c r="C15" s="610">
        <v>8.4</v>
      </c>
      <c r="D15" s="592">
        <f>E15+E16</f>
        <v>5066</v>
      </c>
      <c r="E15" s="451">
        <v>2386</v>
      </c>
      <c r="F15" s="75"/>
      <c r="G15" s="105">
        <f t="shared" si="0"/>
        <v>0</v>
      </c>
      <c r="H15" s="592">
        <f>SUM(D15-(D15*G15))</f>
        <v>5066</v>
      </c>
      <c r="I15" s="454">
        <f t="shared" si="1"/>
        <v>2386</v>
      </c>
      <c r="J15" s="108">
        <f t="shared" si="2"/>
        <v>0</v>
      </c>
      <c r="K15" s="70"/>
      <c r="L15" s="100"/>
      <c r="M15" s="1">
        <f t="shared" si="3"/>
        <v>0</v>
      </c>
      <c r="N15" s="1">
        <f t="shared" si="4"/>
        <v>0</v>
      </c>
    </row>
    <row r="16" spans="1:18" ht="42.75" customHeight="1" thickBot="1">
      <c r="A16" s="609"/>
      <c r="B16" s="460" t="s">
        <v>1068</v>
      </c>
      <c r="C16" s="612"/>
      <c r="D16" s="594"/>
      <c r="E16" s="453">
        <v>2680</v>
      </c>
      <c r="F16" s="77"/>
      <c r="G16" s="107">
        <f t="shared" si="0"/>
        <v>0</v>
      </c>
      <c r="H16" s="594"/>
      <c r="I16" s="456">
        <f t="shared" si="1"/>
        <v>2680</v>
      </c>
      <c r="J16" s="110">
        <f t="shared" si="2"/>
        <v>0</v>
      </c>
      <c r="K16" s="74"/>
      <c r="L16" s="102"/>
      <c r="M16" s="1">
        <f t="shared" si="3"/>
        <v>0</v>
      </c>
      <c r="N16" s="1">
        <f t="shared" si="4"/>
        <v>0</v>
      </c>
    </row>
    <row r="17" spans="1:14" ht="39" customHeight="1">
      <c r="A17" s="607" t="s">
        <v>1214</v>
      </c>
      <c r="B17" s="458" t="s">
        <v>1069</v>
      </c>
      <c r="C17" s="610">
        <v>14.5</v>
      </c>
      <c r="D17" s="592">
        <f>E17+E18</f>
        <v>6250</v>
      </c>
      <c r="E17" s="451">
        <v>3070</v>
      </c>
      <c r="F17" s="75"/>
      <c r="G17" s="105">
        <f t="shared" si="0"/>
        <v>0</v>
      </c>
      <c r="H17" s="592">
        <f>SUM(D17-(D17*G17))</f>
        <v>6250</v>
      </c>
      <c r="I17" s="454">
        <f t="shared" si="1"/>
        <v>3070</v>
      </c>
      <c r="J17" s="108">
        <f t="shared" si="2"/>
        <v>0</v>
      </c>
      <c r="K17" s="70"/>
      <c r="L17" s="100"/>
      <c r="M17" s="1">
        <f t="shared" si="3"/>
        <v>0</v>
      </c>
      <c r="N17" s="1">
        <f t="shared" si="4"/>
        <v>0</v>
      </c>
    </row>
    <row r="18" spans="1:14" ht="47.25" customHeight="1" thickBot="1">
      <c r="A18" s="609"/>
      <c r="B18" s="460" t="s">
        <v>1070</v>
      </c>
      <c r="C18" s="612"/>
      <c r="D18" s="594"/>
      <c r="E18" s="453">
        <v>3180</v>
      </c>
      <c r="F18" s="77"/>
      <c r="G18" s="107">
        <f t="shared" si="0"/>
        <v>0</v>
      </c>
      <c r="H18" s="594"/>
      <c r="I18" s="456">
        <f t="shared" si="1"/>
        <v>3180</v>
      </c>
      <c r="J18" s="110">
        <f t="shared" si="2"/>
        <v>0</v>
      </c>
      <c r="K18" s="74"/>
      <c r="L18" s="102"/>
      <c r="M18" s="1">
        <f t="shared" si="3"/>
        <v>0</v>
      </c>
      <c r="N18" s="1">
        <f t="shared" si="4"/>
        <v>0</v>
      </c>
    </row>
    <row r="19" spans="1:14" ht="48" customHeight="1" thickBot="1">
      <c r="A19" s="603" t="s">
        <v>1216</v>
      </c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5"/>
      <c r="M19" s="15"/>
      <c r="N19" s="15"/>
    </row>
    <row r="20" spans="1:14" ht="30" customHeight="1" thickBot="1">
      <c r="A20" s="616" t="s">
        <v>1075</v>
      </c>
      <c r="B20" s="617"/>
      <c r="C20" s="617"/>
      <c r="D20" s="617"/>
      <c r="E20" s="617"/>
      <c r="F20" s="617"/>
      <c r="G20" s="617"/>
      <c r="H20" s="617"/>
      <c r="I20" s="617"/>
      <c r="J20" s="242"/>
      <c r="K20" s="242"/>
      <c r="L20" s="243"/>
      <c r="M20" s="15"/>
      <c r="N20" s="15"/>
    </row>
    <row r="21" spans="1:14" ht="28.5" customHeight="1">
      <c r="A21" s="614" t="s">
        <v>1222</v>
      </c>
      <c r="B21" s="458" t="s">
        <v>1071</v>
      </c>
      <c r="C21" s="610">
        <v>7.5</v>
      </c>
      <c r="D21" s="592">
        <f>E21+E22</f>
        <v>3060</v>
      </c>
      <c r="E21" s="451">
        <v>1450</v>
      </c>
      <c r="F21" s="75"/>
      <c r="G21" s="105">
        <f>$L$3</f>
        <v>0</v>
      </c>
      <c r="H21" s="592">
        <f>SUM(D21-(D21*G21))</f>
        <v>3060</v>
      </c>
      <c r="I21" s="454">
        <f>SUM(E21-(E21*G21))</f>
        <v>1450</v>
      </c>
      <c r="J21" s="108">
        <f>F21*I21</f>
        <v>0</v>
      </c>
      <c r="K21" s="70"/>
      <c r="L21" s="100"/>
      <c r="M21" s="1">
        <f>F21*K21</f>
        <v>0</v>
      </c>
      <c r="N21" s="1">
        <f>F21*L21</f>
        <v>0</v>
      </c>
    </row>
    <row r="22" spans="1:14" ht="41.25" customHeight="1" thickBot="1">
      <c r="A22" s="615"/>
      <c r="B22" s="460" t="s">
        <v>1066</v>
      </c>
      <c r="C22" s="612"/>
      <c r="D22" s="594"/>
      <c r="E22" s="453">
        <v>1610</v>
      </c>
      <c r="F22" s="77"/>
      <c r="G22" s="107">
        <f>$L$3</f>
        <v>0</v>
      </c>
      <c r="H22" s="594"/>
      <c r="I22" s="456">
        <f>SUM(E22-(E22*G22))</f>
        <v>1610</v>
      </c>
      <c r="J22" s="110">
        <f>F22*I22</f>
        <v>0</v>
      </c>
      <c r="K22" s="74"/>
      <c r="L22" s="102"/>
      <c r="M22" s="1">
        <f>F22*K22</f>
        <v>0</v>
      </c>
      <c r="N22" s="1">
        <f>F22*L22</f>
        <v>0</v>
      </c>
    </row>
    <row r="23" spans="1:14" ht="27" customHeight="1">
      <c r="A23" s="614" t="s">
        <v>1223</v>
      </c>
      <c r="B23" s="458" t="s">
        <v>1072</v>
      </c>
      <c r="C23" s="610">
        <v>8.4</v>
      </c>
      <c r="D23" s="592">
        <f>E23+E24</f>
        <v>4030</v>
      </c>
      <c r="E23" s="451">
        <v>1350</v>
      </c>
      <c r="F23" s="75"/>
      <c r="G23" s="105">
        <f>$L$3</f>
        <v>0</v>
      </c>
      <c r="H23" s="592">
        <f>SUM(D23-(D23*G23))</f>
        <v>4030</v>
      </c>
      <c r="I23" s="454">
        <f>SUM(E23-(E23*G23))</f>
        <v>1350</v>
      </c>
      <c r="J23" s="108">
        <f>F23*I23</f>
        <v>0</v>
      </c>
      <c r="K23" s="70"/>
      <c r="L23" s="100"/>
      <c r="M23" s="1">
        <f>F23*K23</f>
        <v>0</v>
      </c>
      <c r="N23" s="1">
        <f>F23*L23</f>
        <v>0</v>
      </c>
    </row>
    <row r="24" spans="1:14" ht="42.75" customHeight="1" thickBot="1">
      <c r="A24" s="615"/>
      <c r="B24" s="460" t="s">
        <v>1073</v>
      </c>
      <c r="C24" s="612"/>
      <c r="D24" s="594"/>
      <c r="E24" s="453">
        <v>2680</v>
      </c>
      <c r="F24" s="77"/>
      <c r="G24" s="107">
        <f>$L$3</f>
        <v>0</v>
      </c>
      <c r="H24" s="594"/>
      <c r="I24" s="456">
        <f>SUM(E24-(E24*G24))</f>
        <v>2680</v>
      </c>
      <c r="J24" s="110">
        <f>F24*I24</f>
        <v>0</v>
      </c>
      <c r="K24" s="74"/>
      <c r="L24" s="102"/>
      <c r="M24" s="1">
        <f>F24*K24</f>
        <v>0</v>
      </c>
      <c r="N24" s="1">
        <f>F24*L24</f>
        <v>0</v>
      </c>
    </row>
    <row r="25" spans="1:14" ht="12" customHeight="1" thickBot="1">
      <c r="A25" s="568"/>
      <c r="B25" s="569"/>
      <c r="C25" s="570"/>
      <c r="D25" s="571"/>
      <c r="E25" s="572"/>
      <c r="F25" s="573"/>
      <c r="G25" s="371"/>
      <c r="H25" s="571"/>
      <c r="I25" s="574"/>
      <c r="J25" s="575"/>
      <c r="K25" s="576"/>
      <c r="M25" s="1">
        <f>SUM(M12:M24)</f>
        <v>0</v>
      </c>
      <c r="N25" s="1">
        <f>SUM(N12:N24)</f>
        <v>0</v>
      </c>
    </row>
    <row r="26" spans="1:14" ht="17.25" customHeight="1">
      <c r="A26" s="577">
        <f>SUM(J12:J24)</f>
        <v>0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</row>
    <row r="27" spans="1:14" ht="12.75" customHeight="1"/>
    <row r="28" spans="1:14" ht="21" customHeight="1"/>
    <row r="30" spans="1:14" ht="15" customHeight="1"/>
    <row r="32" spans="1:14" ht="15" customHeight="1"/>
    <row r="34" ht="13.5" customHeight="1"/>
    <row r="36" ht="13.5" customHeight="1"/>
    <row r="37" ht="15" customHeight="1"/>
    <row r="39" ht="15" customHeight="1"/>
    <row r="42" ht="13.5" customHeight="1"/>
    <row r="43" ht="15" customHeight="1"/>
    <row r="45" ht="15" customHeight="1"/>
    <row r="47" ht="15" customHeight="1"/>
    <row r="49" ht="1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5" ht="16.5" customHeight="1"/>
    <row r="66" ht="16.5" customHeight="1"/>
    <row r="67" ht="16.5" customHeight="1"/>
    <row r="68" ht="16.5" customHeight="1"/>
    <row r="69" ht="16.5" customHeight="1"/>
    <row r="71" ht="12.75" customHeight="1"/>
    <row r="72" ht="12.75" customHeight="1"/>
    <row r="74" ht="27.75" customHeight="1"/>
  </sheetData>
  <mergeCells count="43">
    <mergeCell ref="A15:A16"/>
    <mergeCell ref="D15:D16"/>
    <mergeCell ref="H15:H16"/>
    <mergeCell ref="D17:D18"/>
    <mergeCell ref="H17:H18"/>
    <mergeCell ref="C15:C16"/>
    <mergeCell ref="A17:A18"/>
    <mergeCell ref="C17:C18"/>
    <mergeCell ref="C21:C22"/>
    <mergeCell ref="A19:L19"/>
    <mergeCell ref="H21:H22"/>
    <mergeCell ref="A21:A22"/>
    <mergeCell ref="A20:I20"/>
    <mergeCell ref="J3:K3"/>
    <mergeCell ref="A12:A14"/>
    <mergeCell ref="C12:C14"/>
    <mergeCell ref="D12:D14"/>
    <mergeCell ref="G7:G9"/>
    <mergeCell ref="A23:A24"/>
    <mergeCell ref="C23:C24"/>
    <mergeCell ref="D23:D24"/>
    <mergeCell ref="H23:H24"/>
    <mergeCell ref="D21:D22"/>
    <mergeCell ref="G3:H3"/>
    <mergeCell ref="H12:H14"/>
    <mergeCell ref="A11:L11"/>
    <mergeCell ref="H7:H9"/>
    <mergeCell ref="I7:I9"/>
    <mergeCell ref="J7:J9"/>
    <mergeCell ref="K7:K9"/>
    <mergeCell ref="L7:L9"/>
    <mergeCell ref="C7:C8"/>
    <mergeCell ref="A10:L10"/>
    <mergeCell ref="A26:K26"/>
    <mergeCell ref="C1:F1"/>
    <mergeCell ref="G1:L1"/>
    <mergeCell ref="E5:L5"/>
    <mergeCell ref="P6:R6"/>
    <mergeCell ref="A7:A9"/>
    <mergeCell ref="D7:D9"/>
    <mergeCell ref="E7:E9"/>
    <mergeCell ref="F7:F9"/>
    <mergeCell ref="C3:D3"/>
  </mergeCells>
  <pageMargins left="0.25" right="0.25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749992370372631"/>
  </sheetPr>
  <dimension ref="A1:U172"/>
  <sheetViews>
    <sheetView view="pageBreakPreview" zoomScale="91" zoomScaleNormal="100" zoomScaleSheetLayoutView="91" workbookViewId="0">
      <pane ySplit="10" topLeftCell="A173" activePane="bottomLeft" state="frozen"/>
      <selection pane="bottomLeft" activeCell="H177" sqref="H177"/>
    </sheetView>
  </sheetViews>
  <sheetFormatPr defaultRowHeight="12.75"/>
  <cols>
    <col min="1" max="1" width="33.5703125" style="15" customWidth="1"/>
    <col min="2" max="2" width="15.140625" style="15" customWidth="1"/>
    <col min="3" max="3" width="9.7109375" style="15" customWidth="1"/>
    <col min="4" max="4" width="9.42578125" style="15" customWidth="1"/>
    <col min="5" max="6" width="11.28515625" style="15" customWidth="1"/>
    <col min="7" max="7" width="9" style="15" customWidth="1"/>
    <col min="8" max="8" width="9.7109375" style="15" customWidth="1"/>
    <col min="9" max="9" width="16" style="15" customWidth="1"/>
    <col min="10" max="10" width="12.85546875" style="15" customWidth="1"/>
    <col min="11" max="11" width="13" style="15" customWidth="1"/>
    <col min="12" max="13" width="9.140625" style="15" customWidth="1"/>
    <col min="14" max="14" width="3.7109375" hidden="1" customWidth="1"/>
    <col min="15" max="15" width="8.42578125" hidden="1" customWidth="1"/>
    <col min="16" max="16" width="7.7109375" hidden="1" customWidth="1"/>
    <col min="17" max="17" width="5" customWidth="1"/>
    <col min="19" max="19" width="15.5703125" customWidth="1"/>
  </cols>
  <sheetData>
    <row r="1" spans="1:21" ht="37.15" customHeight="1">
      <c r="A1" s="81"/>
      <c r="B1" s="82"/>
      <c r="C1" s="683" t="s">
        <v>1305</v>
      </c>
      <c r="D1" s="683"/>
      <c r="E1" s="683"/>
      <c r="F1" s="683"/>
      <c r="G1" s="683"/>
      <c r="H1" s="878" t="s">
        <v>847</v>
      </c>
      <c r="I1" s="878"/>
      <c r="J1" s="878"/>
      <c r="K1" s="878"/>
      <c r="L1" s="878"/>
      <c r="M1" s="879"/>
      <c r="N1" s="160"/>
      <c r="O1" s="15"/>
      <c r="P1" s="15"/>
    </row>
    <row r="2" spans="1:21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5"/>
      <c r="N2" s="161"/>
      <c r="O2" s="57"/>
      <c r="P2" s="57"/>
    </row>
    <row r="3" spans="1:21" ht="22.9" customHeight="1" thickBot="1">
      <c r="A3" s="114" t="s">
        <v>244</v>
      </c>
      <c r="B3" s="133">
        <f>K168</f>
        <v>0</v>
      </c>
      <c r="C3" s="86"/>
      <c r="D3" s="87" t="s">
        <v>426</v>
      </c>
      <c r="E3" s="86"/>
      <c r="F3" s="133">
        <f>O168</f>
        <v>0</v>
      </c>
      <c r="G3" s="59"/>
      <c r="H3" s="87" t="s">
        <v>245</v>
      </c>
      <c r="I3" s="88"/>
      <c r="J3" s="133">
        <f>P168</f>
        <v>0</v>
      </c>
      <c r="K3" s="35"/>
      <c r="L3" s="89" t="s">
        <v>429</v>
      </c>
      <c r="M3" s="90">
        <v>0</v>
      </c>
      <c r="N3" s="160"/>
      <c r="O3" s="15"/>
      <c r="P3" s="15"/>
    </row>
    <row r="4" spans="1:21" ht="8.4499999999999993" customHeight="1">
      <c r="A4" s="115"/>
      <c r="B4" s="35"/>
      <c r="C4" s="35"/>
      <c r="D4" s="35"/>
      <c r="E4" s="35"/>
      <c r="F4" s="35"/>
      <c r="G4" s="42"/>
      <c r="H4" s="91"/>
      <c r="I4" s="92"/>
      <c r="J4" s="92"/>
      <c r="K4" s="35"/>
      <c r="L4" s="35"/>
      <c r="M4" s="93"/>
      <c r="N4" s="162"/>
      <c r="O4" s="15"/>
      <c r="P4" s="15"/>
    </row>
    <row r="5" spans="1:21" ht="22.9" customHeight="1">
      <c r="A5" s="114"/>
      <c r="B5" s="35"/>
      <c r="C5" s="68"/>
      <c r="D5" s="68"/>
      <c r="E5" s="68"/>
      <c r="F5" s="581" t="s">
        <v>428</v>
      </c>
      <c r="G5" s="581"/>
      <c r="H5" s="581"/>
      <c r="I5" s="581"/>
      <c r="J5" s="581"/>
      <c r="K5" s="581"/>
      <c r="L5" s="581"/>
      <c r="M5" s="582"/>
      <c r="N5" s="160"/>
      <c r="O5" s="15"/>
      <c r="P5" s="15"/>
    </row>
    <row r="6" spans="1:21" ht="8.4499999999999993" customHeight="1" thickBot="1">
      <c r="A6" s="94"/>
      <c r="B6" s="95"/>
      <c r="C6" s="96"/>
      <c r="D6" s="97"/>
      <c r="E6" s="97"/>
      <c r="F6" s="98"/>
      <c r="G6" s="96"/>
      <c r="H6" s="96"/>
      <c r="I6" s="96"/>
      <c r="J6" s="96"/>
      <c r="K6" s="96"/>
      <c r="L6" s="96"/>
      <c r="M6" s="99"/>
      <c r="N6" s="160"/>
      <c r="O6" s="15"/>
      <c r="P6" s="15"/>
      <c r="R6" s="583"/>
      <c r="S6" s="583"/>
      <c r="T6" s="583"/>
      <c r="U6" s="583"/>
    </row>
    <row r="7" spans="1:21" ht="25.15" customHeight="1" thickBot="1">
      <c r="A7" s="667" t="s">
        <v>362</v>
      </c>
      <c r="B7" s="801" t="s">
        <v>787</v>
      </c>
      <c r="C7" s="668" t="s">
        <v>363</v>
      </c>
      <c r="D7" s="668"/>
      <c r="E7" s="669" t="s">
        <v>793</v>
      </c>
      <c r="F7" s="660" t="s">
        <v>792</v>
      </c>
      <c r="G7" s="659" t="s">
        <v>248</v>
      </c>
      <c r="H7" s="665" t="s">
        <v>239</v>
      </c>
      <c r="I7" s="664" t="s">
        <v>665</v>
      </c>
      <c r="J7" s="664" t="s">
        <v>666</v>
      </c>
      <c r="K7" s="664" t="s">
        <v>246</v>
      </c>
      <c r="L7" s="666" t="s">
        <v>240</v>
      </c>
      <c r="M7" s="662" t="s">
        <v>241</v>
      </c>
      <c r="N7" s="880"/>
      <c r="O7" s="1"/>
      <c r="P7" s="1"/>
    </row>
    <row r="8" spans="1:21" ht="25.15" customHeight="1" thickBot="1">
      <c r="A8" s="667"/>
      <c r="B8" s="802"/>
      <c r="C8" s="668" t="s">
        <v>364</v>
      </c>
      <c r="D8" s="668" t="s">
        <v>365</v>
      </c>
      <c r="E8" s="669"/>
      <c r="F8" s="660"/>
      <c r="G8" s="659"/>
      <c r="H8" s="665"/>
      <c r="I8" s="664"/>
      <c r="J8" s="664"/>
      <c r="K8" s="664"/>
      <c r="L8" s="666"/>
      <c r="M8" s="662"/>
      <c r="N8" s="880"/>
      <c r="O8" s="1"/>
      <c r="P8" s="1"/>
    </row>
    <row r="9" spans="1:21" ht="28.15" customHeight="1" thickBot="1">
      <c r="A9" s="667"/>
      <c r="B9" s="803"/>
      <c r="C9" s="668"/>
      <c r="D9" s="668"/>
      <c r="E9" s="669"/>
      <c r="F9" s="660"/>
      <c r="G9" s="659"/>
      <c r="H9" s="665"/>
      <c r="I9" s="664"/>
      <c r="J9" s="664"/>
      <c r="K9" s="664"/>
      <c r="L9" s="666"/>
      <c r="M9" s="662"/>
      <c r="N9" s="880"/>
      <c r="O9" s="1"/>
      <c r="P9" s="1"/>
    </row>
    <row r="10" spans="1:21" ht="30" customHeight="1" thickBot="1">
      <c r="A10" s="640" t="s">
        <v>848</v>
      </c>
      <c r="B10" s="641"/>
      <c r="C10" s="641"/>
      <c r="D10" s="641"/>
      <c r="E10" s="641"/>
      <c r="F10" s="641"/>
      <c r="G10" s="641"/>
      <c r="H10" s="641"/>
      <c r="I10" s="641"/>
      <c r="J10" s="641"/>
      <c r="K10" s="178"/>
      <c r="L10" s="179"/>
      <c r="M10" s="180"/>
      <c r="N10" s="160"/>
      <c r="O10" s="15"/>
      <c r="P10" s="15"/>
    </row>
    <row r="11" spans="1:21" ht="30" customHeight="1" thickBot="1">
      <c r="A11" s="595" t="s">
        <v>824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7"/>
      <c r="N11" s="160"/>
      <c r="O11" s="15"/>
      <c r="P11" s="15"/>
    </row>
    <row r="12" spans="1:21" s="12" customFormat="1" ht="15" customHeight="1" thickBot="1">
      <c r="A12" s="132" t="s">
        <v>869</v>
      </c>
      <c r="B12" s="168"/>
      <c r="C12" s="169">
        <v>11.2</v>
      </c>
      <c r="D12" s="170">
        <v>12.5</v>
      </c>
      <c r="E12" s="171"/>
      <c r="F12" s="167">
        <v>7382</v>
      </c>
      <c r="G12" s="153"/>
      <c r="H12" s="172">
        <f>$M$3</f>
        <v>0</v>
      </c>
      <c r="I12" s="167"/>
      <c r="J12" s="167">
        <f>SUM(F12-(F12*H12))</f>
        <v>7382</v>
      </c>
      <c r="K12" s="173">
        <f>G12*J12</f>
        <v>0</v>
      </c>
      <c r="L12" s="174">
        <v>0.75</v>
      </c>
      <c r="M12" s="175">
        <v>128</v>
      </c>
      <c r="O12" s="13">
        <f>G12*L12</f>
        <v>0</v>
      </c>
      <c r="P12" s="13">
        <f>G12*M12</f>
        <v>0</v>
      </c>
    </row>
    <row r="13" spans="1:21" s="12" customFormat="1" ht="15" customHeight="1" thickBot="1">
      <c r="A13" s="132" t="s">
        <v>870</v>
      </c>
      <c r="B13" s="168"/>
      <c r="C13" s="169">
        <v>14</v>
      </c>
      <c r="D13" s="170">
        <v>16</v>
      </c>
      <c r="E13" s="171"/>
      <c r="F13" s="167">
        <v>8284</v>
      </c>
      <c r="G13" s="153"/>
      <c r="H13" s="172">
        <f>$M$3</f>
        <v>0</v>
      </c>
      <c r="I13" s="167"/>
      <c r="J13" s="167">
        <f>SUM(F13-(F13*H13))</f>
        <v>8284</v>
      </c>
      <c r="K13" s="173">
        <f>G13*J13</f>
        <v>0</v>
      </c>
      <c r="L13" s="174">
        <v>0.75</v>
      </c>
      <c r="M13" s="175">
        <v>128</v>
      </c>
      <c r="O13" s="13">
        <f>G13*L13</f>
        <v>0</v>
      </c>
      <c r="P13" s="13">
        <f>G13*M13</f>
        <v>0</v>
      </c>
    </row>
    <row r="14" spans="1:21" s="12" customFormat="1" ht="15" customHeight="1" thickBot="1">
      <c r="A14" s="132" t="s">
        <v>871</v>
      </c>
      <c r="B14" s="168"/>
      <c r="C14" s="169">
        <v>15.5</v>
      </c>
      <c r="D14" s="170">
        <v>18</v>
      </c>
      <c r="E14" s="171"/>
      <c r="F14" s="167">
        <v>9263</v>
      </c>
      <c r="G14" s="153"/>
      <c r="H14" s="172">
        <f>$M$3</f>
        <v>0</v>
      </c>
      <c r="I14" s="167"/>
      <c r="J14" s="167">
        <f>SUM(F14-(F14*H14))</f>
        <v>9263</v>
      </c>
      <c r="K14" s="173">
        <f>G14*J14</f>
        <v>0</v>
      </c>
      <c r="L14" s="174">
        <v>0.75</v>
      </c>
      <c r="M14" s="175">
        <v>128</v>
      </c>
      <c r="O14" s="13">
        <f>G14*L14</f>
        <v>0</v>
      </c>
      <c r="P14" s="13">
        <f>G14*M14</f>
        <v>0</v>
      </c>
    </row>
    <row r="15" spans="1:21" ht="30" customHeight="1" thickBot="1">
      <c r="A15" s="640" t="s">
        <v>849</v>
      </c>
      <c r="B15" s="641"/>
      <c r="C15" s="641"/>
      <c r="D15" s="641"/>
      <c r="E15" s="641"/>
      <c r="F15" s="641"/>
      <c r="G15" s="641"/>
      <c r="H15" s="641"/>
      <c r="I15" s="641"/>
      <c r="J15" s="641"/>
      <c r="K15" s="178"/>
      <c r="L15" s="179"/>
      <c r="M15" s="180"/>
      <c r="N15" s="160"/>
      <c r="O15" s="15"/>
      <c r="P15" s="15"/>
    </row>
    <row r="16" spans="1:21" ht="30" customHeight="1" thickBot="1">
      <c r="A16" s="595" t="s">
        <v>824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7"/>
      <c r="N16" s="160"/>
      <c r="O16" s="15"/>
      <c r="P16" s="15"/>
    </row>
    <row r="17" spans="1:17" s="12" customFormat="1" ht="15" customHeight="1" thickBot="1">
      <c r="A17" s="132" t="s">
        <v>93</v>
      </c>
      <c r="B17" s="168"/>
      <c r="C17" s="169">
        <v>22.4</v>
      </c>
      <c r="D17" s="170">
        <v>25</v>
      </c>
      <c r="E17" s="171"/>
      <c r="F17" s="166">
        <v>15469</v>
      </c>
      <c r="G17" s="153"/>
      <c r="H17" s="172">
        <f>$M$3</f>
        <v>0</v>
      </c>
      <c r="I17" s="167"/>
      <c r="J17" s="167">
        <f>SUM(F17-(F17*H17))</f>
        <v>15469</v>
      </c>
      <c r="K17" s="173">
        <f>G17*J17</f>
        <v>0</v>
      </c>
      <c r="L17" s="174">
        <v>1.202</v>
      </c>
      <c r="M17" s="175">
        <v>260</v>
      </c>
      <c r="O17" s="13">
        <f t="shared" ref="O17:O40" si="0">G17*L17</f>
        <v>0</v>
      </c>
      <c r="P17" s="13">
        <f>G17*M17</f>
        <v>0</v>
      </c>
    </row>
    <row r="18" spans="1:17" s="12" customFormat="1" ht="15" customHeight="1" thickBot="1">
      <c r="A18" s="132" t="s">
        <v>94</v>
      </c>
      <c r="B18" s="168"/>
      <c r="C18" s="169">
        <v>28</v>
      </c>
      <c r="D18" s="170">
        <v>31.5</v>
      </c>
      <c r="E18" s="171"/>
      <c r="F18" s="166">
        <v>17151</v>
      </c>
      <c r="G18" s="153"/>
      <c r="H18" s="172">
        <f>$M$3</f>
        <v>0</v>
      </c>
      <c r="I18" s="167"/>
      <c r="J18" s="167">
        <f>SUM(F18-(F18*H18))</f>
        <v>17151</v>
      </c>
      <c r="K18" s="173">
        <f>G18*J18</f>
        <v>0</v>
      </c>
      <c r="L18" s="174">
        <v>1.202</v>
      </c>
      <c r="M18" s="175">
        <v>270</v>
      </c>
      <c r="O18" s="13">
        <f t="shared" si="0"/>
        <v>0</v>
      </c>
      <c r="P18" s="13">
        <f>G18*M18</f>
        <v>0</v>
      </c>
    </row>
    <row r="19" spans="1:17" ht="15" customHeight="1" thickBot="1">
      <c r="A19" s="132" t="s">
        <v>95</v>
      </c>
      <c r="B19" s="168"/>
      <c r="C19" s="169">
        <v>33.5</v>
      </c>
      <c r="D19" s="170">
        <v>37.5</v>
      </c>
      <c r="E19" s="171"/>
      <c r="F19" s="166">
        <v>20151</v>
      </c>
      <c r="G19" s="153"/>
      <c r="H19" s="172">
        <f>$M$3</f>
        <v>0</v>
      </c>
      <c r="I19" s="167"/>
      <c r="J19" s="167">
        <f>SUM(F19-(F19*H19))</f>
        <v>20151</v>
      </c>
      <c r="K19" s="173">
        <f>G19*J19</f>
        <v>0</v>
      </c>
      <c r="L19" s="174">
        <v>1.202</v>
      </c>
      <c r="M19" s="175">
        <v>300</v>
      </c>
      <c r="O19" s="13">
        <f t="shared" si="0"/>
        <v>0</v>
      </c>
      <c r="P19" s="13">
        <f>G19*M19</f>
        <v>0</v>
      </c>
    </row>
    <row r="20" spans="1:17" ht="15" customHeight="1" thickBot="1">
      <c r="A20" s="132" t="s">
        <v>96</v>
      </c>
      <c r="B20" s="168"/>
      <c r="C20" s="169">
        <v>40</v>
      </c>
      <c r="D20" s="170">
        <v>45</v>
      </c>
      <c r="E20" s="171"/>
      <c r="F20" s="166">
        <v>21954</v>
      </c>
      <c r="G20" s="153"/>
      <c r="H20" s="172">
        <f>$M$3</f>
        <v>0</v>
      </c>
      <c r="I20" s="167"/>
      <c r="J20" s="167">
        <f>SUM(F20-(F20*H20))</f>
        <v>21954</v>
      </c>
      <c r="K20" s="173">
        <f>G20*J20</f>
        <v>0</v>
      </c>
      <c r="L20" s="174">
        <v>1.603</v>
      </c>
      <c r="M20" s="175">
        <v>320</v>
      </c>
      <c r="N20" s="12"/>
      <c r="O20" s="13">
        <f t="shared" si="0"/>
        <v>0</v>
      </c>
      <c r="P20" s="13">
        <f>G20*M20</f>
        <v>0</v>
      </c>
      <c r="Q20" s="12"/>
    </row>
    <row r="21" spans="1:17" s="8" customFormat="1" ht="15" customHeight="1" thickBot="1">
      <c r="A21" s="132" t="s">
        <v>99</v>
      </c>
      <c r="B21" s="168"/>
      <c r="C21" s="169">
        <v>45</v>
      </c>
      <c r="D21" s="170">
        <v>50</v>
      </c>
      <c r="E21" s="171"/>
      <c r="F21" s="166">
        <v>26854</v>
      </c>
      <c r="G21" s="153"/>
      <c r="H21" s="172">
        <f>$M$3</f>
        <v>0</v>
      </c>
      <c r="I21" s="167"/>
      <c r="J21" s="167">
        <f>SUM(F21-(F21*H21))</f>
        <v>26854</v>
      </c>
      <c r="K21" s="173">
        <f>G21*J21</f>
        <v>0</v>
      </c>
      <c r="L21" s="174">
        <v>1.603</v>
      </c>
      <c r="M21" s="175">
        <v>330</v>
      </c>
      <c r="N21" s="12"/>
      <c r="O21" s="13">
        <f t="shared" si="0"/>
        <v>0</v>
      </c>
      <c r="P21" s="13">
        <f>G21*M21</f>
        <v>0</v>
      </c>
      <c r="Q21" s="12"/>
    </row>
    <row r="22" spans="1:17" ht="30" customHeight="1" thickBot="1">
      <c r="A22" s="795" t="s">
        <v>850</v>
      </c>
      <c r="B22" s="796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7"/>
      <c r="N22" s="6"/>
      <c r="O22" s="13"/>
      <c r="P22" s="5"/>
    </row>
    <row r="23" spans="1:17" ht="30" customHeight="1" thickBot="1">
      <c r="A23" s="595" t="s">
        <v>851</v>
      </c>
      <c r="B23" s="596"/>
      <c r="C23" s="596"/>
      <c r="D23" s="596"/>
      <c r="E23" s="596"/>
      <c r="F23" s="596"/>
      <c r="G23" s="596"/>
      <c r="H23" s="596"/>
      <c r="I23" s="596"/>
      <c r="J23" s="596"/>
      <c r="K23" s="596"/>
      <c r="L23" s="596"/>
      <c r="M23" s="597"/>
      <c r="N23" s="6"/>
      <c r="O23" s="6"/>
      <c r="P23" s="5"/>
    </row>
    <row r="24" spans="1:17" ht="15" customHeight="1" thickBot="1">
      <c r="A24" s="132" t="s">
        <v>858</v>
      </c>
      <c r="B24" s="168"/>
      <c r="C24" s="169">
        <v>2.2000000000000002</v>
      </c>
      <c r="D24" s="170">
        <v>2.8</v>
      </c>
      <c r="E24" s="171"/>
      <c r="F24" s="166">
        <v>1387</v>
      </c>
      <c r="G24" s="153"/>
      <c r="H24" s="172">
        <f t="shared" ref="H24:H30" si="1">$M$3</f>
        <v>0</v>
      </c>
      <c r="I24" s="167"/>
      <c r="J24" s="167">
        <f t="shared" ref="J24:J30" si="2">SUM(F24-(F24*H24))</f>
        <v>1387</v>
      </c>
      <c r="K24" s="173">
        <f>G24*J24</f>
        <v>0</v>
      </c>
      <c r="L24" s="174">
        <v>0.09</v>
      </c>
      <c r="M24" s="175">
        <v>12</v>
      </c>
      <c r="O24" s="13">
        <f t="shared" si="0"/>
        <v>0</v>
      </c>
      <c r="P24" s="13">
        <f t="shared" ref="P24:P30" si="3">G24*M24</f>
        <v>0</v>
      </c>
    </row>
    <row r="25" spans="1:17" ht="15" customHeight="1" thickBot="1">
      <c r="A25" s="132" t="s">
        <v>859</v>
      </c>
      <c r="B25" s="168"/>
      <c r="C25" s="169">
        <v>2.8</v>
      </c>
      <c r="D25" s="170">
        <v>3.2</v>
      </c>
      <c r="E25" s="171"/>
      <c r="F25" s="166">
        <v>1473</v>
      </c>
      <c r="G25" s="153"/>
      <c r="H25" s="172">
        <f t="shared" si="1"/>
        <v>0</v>
      </c>
      <c r="I25" s="167"/>
      <c r="J25" s="167">
        <f t="shared" si="2"/>
        <v>1473</v>
      </c>
      <c r="K25" s="173">
        <f t="shared" ref="K25:K30" si="4">G25*J25</f>
        <v>0</v>
      </c>
      <c r="L25" s="174">
        <v>0.09</v>
      </c>
      <c r="M25" s="175">
        <v>12</v>
      </c>
      <c r="O25" s="13">
        <f t="shared" si="0"/>
        <v>0</v>
      </c>
      <c r="P25" s="13">
        <f t="shared" si="3"/>
        <v>0</v>
      </c>
    </row>
    <row r="26" spans="1:17" ht="15" customHeight="1" thickBot="1">
      <c r="A26" s="132" t="s">
        <v>860</v>
      </c>
      <c r="B26" s="168"/>
      <c r="C26" s="169">
        <v>3.6</v>
      </c>
      <c r="D26" s="170">
        <v>4.0999999999999996</v>
      </c>
      <c r="E26" s="171"/>
      <c r="F26" s="166">
        <v>1512</v>
      </c>
      <c r="G26" s="153"/>
      <c r="H26" s="172">
        <f t="shared" si="1"/>
        <v>0</v>
      </c>
      <c r="I26" s="167"/>
      <c r="J26" s="167">
        <f t="shared" si="2"/>
        <v>1512</v>
      </c>
      <c r="K26" s="173">
        <f t="shared" si="4"/>
        <v>0</v>
      </c>
      <c r="L26" s="174">
        <v>0.09</v>
      </c>
      <c r="M26" s="175">
        <v>12</v>
      </c>
      <c r="O26" s="13">
        <f t="shared" si="0"/>
        <v>0</v>
      </c>
      <c r="P26" s="13">
        <f t="shared" si="3"/>
        <v>0</v>
      </c>
    </row>
    <row r="27" spans="1:17" ht="15" customHeight="1" thickBot="1">
      <c r="A27" s="132" t="s">
        <v>861</v>
      </c>
      <c r="B27" s="168"/>
      <c r="C27" s="169">
        <v>4.5</v>
      </c>
      <c r="D27" s="170">
        <v>5</v>
      </c>
      <c r="E27" s="171"/>
      <c r="F27" s="166">
        <v>1597</v>
      </c>
      <c r="G27" s="153"/>
      <c r="H27" s="172">
        <f t="shared" si="1"/>
        <v>0</v>
      </c>
      <c r="I27" s="167"/>
      <c r="J27" s="167">
        <f t="shared" si="2"/>
        <v>1597</v>
      </c>
      <c r="K27" s="173">
        <f t="shared" si="4"/>
        <v>0</v>
      </c>
      <c r="L27" s="174">
        <v>0.09</v>
      </c>
      <c r="M27" s="175">
        <v>12</v>
      </c>
      <c r="O27" s="13">
        <f t="shared" si="0"/>
        <v>0</v>
      </c>
      <c r="P27" s="13">
        <f t="shared" si="3"/>
        <v>0</v>
      </c>
    </row>
    <row r="28" spans="1:17" ht="15" customHeight="1" thickBot="1">
      <c r="A28" s="132" t="s">
        <v>1022</v>
      </c>
      <c r="B28" s="168"/>
      <c r="C28" s="169">
        <v>5.6</v>
      </c>
      <c r="D28" s="170">
        <v>6.3</v>
      </c>
      <c r="E28" s="171"/>
      <c r="F28" s="167">
        <v>1639</v>
      </c>
      <c r="G28" s="153"/>
      <c r="H28" s="172">
        <f t="shared" si="1"/>
        <v>0</v>
      </c>
      <c r="I28" s="167"/>
      <c r="J28" s="167">
        <f t="shared" si="2"/>
        <v>1639</v>
      </c>
      <c r="K28" s="173">
        <f t="shared" si="4"/>
        <v>0</v>
      </c>
      <c r="L28" s="174">
        <v>0.184</v>
      </c>
      <c r="M28" s="175">
        <v>19</v>
      </c>
      <c r="O28" s="13">
        <f t="shared" si="0"/>
        <v>0</v>
      </c>
      <c r="P28" s="13">
        <f t="shared" si="3"/>
        <v>0</v>
      </c>
    </row>
    <row r="29" spans="1:17" ht="15" customHeight="1" thickBot="1">
      <c r="A29" s="132" t="s">
        <v>1023</v>
      </c>
      <c r="B29" s="168"/>
      <c r="C29" s="169">
        <v>7.1</v>
      </c>
      <c r="D29" s="170">
        <v>8</v>
      </c>
      <c r="E29" s="171"/>
      <c r="F29" s="167">
        <v>1760</v>
      </c>
      <c r="G29" s="153"/>
      <c r="H29" s="172">
        <f t="shared" si="1"/>
        <v>0</v>
      </c>
      <c r="I29" s="167"/>
      <c r="J29" s="167">
        <f t="shared" si="2"/>
        <v>1760</v>
      </c>
      <c r="K29" s="173">
        <f t="shared" si="4"/>
        <v>0</v>
      </c>
      <c r="L29" s="174">
        <v>0.184</v>
      </c>
      <c r="M29" s="175">
        <v>19</v>
      </c>
      <c r="O29" s="13">
        <f t="shared" si="0"/>
        <v>0</v>
      </c>
      <c r="P29" s="13">
        <f t="shared" si="3"/>
        <v>0</v>
      </c>
    </row>
    <row r="30" spans="1:17" ht="15" customHeight="1" thickBot="1">
      <c r="A30" s="132" t="s">
        <v>1024</v>
      </c>
      <c r="B30" s="168"/>
      <c r="C30" s="169">
        <v>8</v>
      </c>
      <c r="D30" s="170">
        <v>8.8000000000000007</v>
      </c>
      <c r="E30" s="171"/>
      <c r="F30" s="167">
        <v>1955</v>
      </c>
      <c r="G30" s="153"/>
      <c r="H30" s="172">
        <f t="shared" si="1"/>
        <v>0</v>
      </c>
      <c r="I30" s="167"/>
      <c r="J30" s="167">
        <f t="shared" si="2"/>
        <v>1955</v>
      </c>
      <c r="K30" s="173">
        <f t="shared" si="4"/>
        <v>0</v>
      </c>
      <c r="L30" s="174">
        <v>0.184</v>
      </c>
      <c r="M30" s="175">
        <v>19</v>
      </c>
      <c r="O30" s="13">
        <f t="shared" si="0"/>
        <v>0</v>
      </c>
      <c r="P30" s="13">
        <f t="shared" si="3"/>
        <v>0</v>
      </c>
    </row>
    <row r="31" spans="1:17" ht="30" customHeight="1" thickBot="1">
      <c r="A31" s="795" t="s">
        <v>852</v>
      </c>
      <c r="B31" s="796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7"/>
      <c r="N31" s="6"/>
      <c r="O31" s="13"/>
      <c r="P31" s="5"/>
    </row>
    <row r="32" spans="1:17" ht="30" customHeight="1" thickBot="1">
      <c r="A32" s="595" t="s">
        <v>851</v>
      </c>
      <c r="B32" s="596"/>
      <c r="C32" s="596"/>
      <c r="D32" s="596"/>
      <c r="E32" s="596"/>
      <c r="F32" s="596"/>
      <c r="G32" s="596"/>
      <c r="H32" s="596"/>
      <c r="I32" s="596"/>
      <c r="J32" s="596"/>
      <c r="K32" s="596"/>
      <c r="L32" s="596"/>
      <c r="M32" s="597"/>
      <c r="N32" s="6"/>
      <c r="O32" s="6"/>
      <c r="P32" s="5"/>
    </row>
    <row r="33" spans="1:17" s="8" customFormat="1" ht="15" customHeight="1">
      <c r="A33" s="634" t="s">
        <v>854</v>
      </c>
      <c r="B33" s="116" t="s">
        <v>258</v>
      </c>
      <c r="C33" s="649">
        <v>2.2000000000000002</v>
      </c>
      <c r="D33" s="643">
        <v>2.5</v>
      </c>
      <c r="E33" s="651">
        <f>F33+F34</f>
        <v>1387</v>
      </c>
      <c r="F33" s="145">
        <v>1259</v>
      </c>
      <c r="G33" s="75"/>
      <c r="H33" s="105">
        <f t="shared" ref="H33:H40" si="5">$M$3</f>
        <v>0</v>
      </c>
      <c r="I33" s="638">
        <f>SUM(E33-(E33*H33))</f>
        <v>1387</v>
      </c>
      <c r="J33" s="146">
        <f t="shared" ref="J33:J40" si="6">SUM(F33-(F33*H33))</f>
        <v>1259</v>
      </c>
      <c r="K33" s="108">
        <f t="shared" ref="K33:K40" si="7">G33*J33</f>
        <v>0</v>
      </c>
      <c r="L33" s="70">
        <v>0.09</v>
      </c>
      <c r="M33" s="100">
        <v>12</v>
      </c>
      <c r="N33" s="12"/>
      <c r="O33" s="13">
        <f t="shared" si="0"/>
        <v>0</v>
      </c>
      <c r="P33" s="13">
        <f t="shared" ref="P33:P40" si="8">G33*M33</f>
        <v>0</v>
      </c>
      <c r="Q33" s="12"/>
    </row>
    <row r="34" spans="1:17" ht="15" customHeight="1" thickBot="1">
      <c r="A34" s="642"/>
      <c r="B34" s="118" t="s">
        <v>175</v>
      </c>
      <c r="C34" s="700"/>
      <c r="D34" s="706"/>
      <c r="E34" s="702"/>
      <c r="F34" s="144">
        <v>128</v>
      </c>
      <c r="G34" s="76"/>
      <c r="H34" s="106">
        <f t="shared" si="5"/>
        <v>0</v>
      </c>
      <c r="I34" s="647"/>
      <c r="J34" s="147">
        <f t="shared" si="6"/>
        <v>128</v>
      </c>
      <c r="K34" s="109">
        <f t="shared" si="7"/>
        <v>0</v>
      </c>
      <c r="L34" s="72">
        <v>0.02</v>
      </c>
      <c r="M34" s="101">
        <v>2.5</v>
      </c>
      <c r="N34" s="12"/>
      <c r="O34" s="13">
        <f t="shared" si="0"/>
        <v>0</v>
      </c>
      <c r="P34" s="13">
        <f t="shared" si="8"/>
        <v>0</v>
      </c>
      <c r="Q34" s="12"/>
    </row>
    <row r="35" spans="1:17" s="8" customFormat="1" ht="15" customHeight="1">
      <c r="A35" s="634" t="s">
        <v>855</v>
      </c>
      <c r="B35" s="116" t="s">
        <v>259</v>
      </c>
      <c r="C35" s="649">
        <v>2.8</v>
      </c>
      <c r="D35" s="643">
        <v>3.2</v>
      </c>
      <c r="E35" s="651">
        <f>F35+F36</f>
        <v>1473</v>
      </c>
      <c r="F35" s="145">
        <v>1345</v>
      </c>
      <c r="G35" s="75"/>
      <c r="H35" s="105">
        <f t="shared" si="5"/>
        <v>0</v>
      </c>
      <c r="I35" s="638">
        <f>SUM(E35-(E35*H35))</f>
        <v>1473</v>
      </c>
      <c r="J35" s="146">
        <f t="shared" si="6"/>
        <v>1345</v>
      </c>
      <c r="K35" s="108">
        <f t="shared" si="7"/>
        <v>0</v>
      </c>
      <c r="L35" s="70">
        <v>0.09</v>
      </c>
      <c r="M35" s="100">
        <v>12</v>
      </c>
      <c r="N35" s="12"/>
      <c r="O35" s="13">
        <f t="shared" si="0"/>
        <v>0</v>
      </c>
      <c r="P35" s="13">
        <f t="shared" si="8"/>
        <v>0</v>
      </c>
      <c r="Q35" s="12"/>
    </row>
    <row r="36" spans="1:17" ht="15" customHeight="1" thickBot="1">
      <c r="A36" s="642"/>
      <c r="B36" s="118" t="s">
        <v>175</v>
      </c>
      <c r="C36" s="700"/>
      <c r="D36" s="706"/>
      <c r="E36" s="702"/>
      <c r="F36" s="144">
        <v>128</v>
      </c>
      <c r="G36" s="76"/>
      <c r="H36" s="106">
        <f t="shared" si="5"/>
        <v>0</v>
      </c>
      <c r="I36" s="647"/>
      <c r="J36" s="147">
        <f t="shared" si="6"/>
        <v>128</v>
      </c>
      <c r="K36" s="109">
        <f t="shared" si="7"/>
        <v>0</v>
      </c>
      <c r="L36" s="72">
        <v>0.02</v>
      </c>
      <c r="M36" s="101">
        <v>2.5</v>
      </c>
      <c r="N36" s="12"/>
      <c r="O36" s="13">
        <f t="shared" si="0"/>
        <v>0</v>
      </c>
      <c r="P36" s="13">
        <f t="shared" si="8"/>
        <v>0</v>
      </c>
      <c r="Q36" s="12"/>
    </row>
    <row r="37" spans="1:17" s="8" customFormat="1" ht="15" customHeight="1">
      <c r="A37" s="634" t="s">
        <v>856</v>
      </c>
      <c r="B37" s="116" t="s">
        <v>260</v>
      </c>
      <c r="C37" s="649">
        <v>3.6</v>
      </c>
      <c r="D37" s="643">
        <v>4.0999999999999996</v>
      </c>
      <c r="E37" s="651">
        <f>F37+F38</f>
        <v>1515</v>
      </c>
      <c r="F37" s="145">
        <v>1387</v>
      </c>
      <c r="G37" s="75"/>
      <c r="H37" s="105">
        <f t="shared" si="5"/>
        <v>0</v>
      </c>
      <c r="I37" s="638">
        <f>SUM(E37-(E37*H37))</f>
        <v>1515</v>
      </c>
      <c r="J37" s="146">
        <f t="shared" si="6"/>
        <v>1387</v>
      </c>
      <c r="K37" s="108">
        <f t="shared" si="7"/>
        <v>0</v>
      </c>
      <c r="L37" s="70">
        <v>0.09</v>
      </c>
      <c r="M37" s="100">
        <v>12</v>
      </c>
      <c r="N37" s="12"/>
      <c r="O37" s="13">
        <f t="shared" si="0"/>
        <v>0</v>
      </c>
      <c r="P37" s="13">
        <f t="shared" si="8"/>
        <v>0</v>
      </c>
      <c r="Q37" s="12"/>
    </row>
    <row r="38" spans="1:17" ht="15" customHeight="1" thickBot="1">
      <c r="A38" s="642"/>
      <c r="B38" s="118" t="s">
        <v>176</v>
      </c>
      <c r="C38" s="700"/>
      <c r="D38" s="706"/>
      <c r="E38" s="702"/>
      <c r="F38" s="144">
        <v>128</v>
      </c>
      <c r="G38" s="76"/>
      <c r="H38" s="106">
        <f t="shared" si="5"/>
        <v>0</v>
      </c>
      <c r="I38" s="647"/>
      <c r="J38" s="147">
        <f t="shared" si="6"/>
        <v>128</v>
      </c>
      <c r="K38" s="109">
        <f t="shared" si="7"/>
        <v>0</v>
      </c>
      <c r="L38" s="72">
        <v>0.02</v>
      </c>
      <c r="M38" s="101">
        <v>2.5</v>
      </c>
      <c r="O38" s="13">
        <f t="shared" si="0"/>
        <v>0</v>
      </c>
      <c r="P38" s="13">
        <f t="shared" si="8"/>
        <v>0</v>
      </c>
    </row>
    <row r="39" spans="1:17" ht="15" customHeight="1">
      <c r="A39" s="634" t="s">
        <v>857</v>
      </c>
      <c r="B39" s="116" t="s">
        <v>261</v>
      </c>
      <c r="C39" s="649">
        <v>4.5</v>
      </c>
      <c r="D39" s="643" t="s">
        <v>177</v>
      </c>
      <c r="E39" s="651">
        <f>F39+F40</f>
        <v>1601</v>
      </c>
      <c r="F39" s="145">
        <v>1473</v>
      </c>
      <c r="G39" s="75"/>
      <c r="H39" s="105">
        <f t="shared" si="5"/>
        <v>0</v>
      </c>
      <c r="I39" s="638">
        <f>SUM(E39-(E39*H39))</f>
        <v>1601</v>
      </c>
      <c r="J39" s="146">
        <f t="shared" si="6"/>
        <v>1473</v>
      </c>
      <c r="K39" s="108">
        <f t="shared" si="7"/>
        <v>0</v>
      </c>
      <c r="L39" s="70">
        <v>0.09</v>
      </c>
      <c r="M39" s="100">
        <v>12</v>
      </c>
      <c r="O39" s="13">
        <f t="shared" si="0"/>
        <v>0</v>
      </c>
      <c r="P39" s="13">
        <f t="shared" si="8"/>
        <v>0</v>
      </c>
    </row>
    <row r="40" spans="1:17" ht="15" customHeight="1" thickBot="1">
      <c r="A40" s="635"/>
      <c r="B40" s="117" t="s">
        <v>176</v>
      </c>
      <c r="C40" s="650"/>
      <c r="D40" s="644"/>
      <c r="E40" s="652"/>
      <c r="F40" s="144">
        <v>128</v>
      </c>
      <c r="G40" s="77"/>
      <c r="H40" s="107">
        <f t="shared" si="5"/>
        <v>0</v>
      </c>
      <c r="I40" s="639"/>
      <c r="J40" s="148">
        <f t="shared" si="6"/>
        <v>128</v>
      </c>
      <c r="K40" s="110">
        <f t="shared" si="7"/>
        <v>0</v>
      </c>
      <c r="L40" s="74">
        <v>0.02</v>
      </c>
      <c r="M40" s="102">
        <v>2.5</v>
      </c>
      <c r="O40" s="13">
        <f t="shared" si="0"/>
        <v>0</v>
      </c>
      <c r="P40" s="13">
        <f t="shared" si="8"/>
        <v>0</v>
      </c>
    </row>
    <row r="41" spans="1:17" ht="30" customHeight="1" thickBot="1">
      <c r="A41" s="847" t="s">
        <v>872</v>
      </c>
      <c r="B41" s="847"/>
      <c r="C41" s="847"/>
      <c r="D41" s="847"/>
      <c r="E41" s="847"/>
      <c r="F41" s="847"/>
      <c r="G41" s="847"/>
      <c r="H41" s="847"/>
      <c r="I41" s="847"/>
      <c r="J41" s="847"/>
      <c r="K41" s="847"/>
      <c r="L41" s="847"/>
      <c r="M41" s="847"/>
      <c r="O41" s="13"/>
      <c r="P41" s="13"/>
    </row>
    <row r="42" spans="1:17" ht="30" customHeight="1" thickBot="1">
      <c r="A42" s="640" t="s">
        <v>829</v>
      </c>
      <c r="B42" s="641"/>
      <c r="C42" s="641"/>
      <c r="D42" s="641"/>
      <c r="E42" s="641"/>
      <c r="F42" s="641"/>
      <c r="G42" s="641"/>
      <c r="H42" s="641"/>
      <c r="I42" s="641"/>
      <c r="J42" s="641"/>
      <c r="K42" s="66"/>
      <c r="L42" s="64"/>
      <c r="M42" s="67"/>
      <c r="N42" s="160"/>
      <c r="O42" s="15"/>
      <c r="P42" s="15"/>
    </row>
    <row r="43" spans="1:17" ht="30" customHeight="1" thickBot="1">
      <c r="A43" s="595" t="s">
        <v>853</v>
      </c>
      <c r="B43" s="596"/>
      <c r="C43" s="596"/>
      <c r="D43" s="596"/>
      <c r="E43" s="596"/>
      <c r="F43" s="596"/>
      <c r="G43" s="596"/>
      <c r="H43" s="596"/>
      <c r="I43" s="596"/>
      <c r="J43" s="596"/>
      <c r="K43" s="596"/>
      <c r="L43" s="596"/>
      <c r="M43" s="597"/>
      <c r="N43" s="160"/>
      <c r="O43" s="15"/>
      <c r="P43" s="15"/>
    </row>
    <row r="44" spans="1:17" ht="15" customHeight="1">
      <c r="A44" s="634" t="s">
        <v>863</v>
      </c>
      <c r="B44" s="116" t="s">
        <v>163</v>
      </c>
      <c r="C44" s="649">
        <v>2.2000000000000002</v>
      </c>
      <c r="D44" s="643">
        <v>2.8</v>
      </c>
      <c r="E44" s="651">
        <f>F44+F45</f>
        <v>2008</v>
      </c>
      <c r="F44" s="146">
        <v>1886</v>
      </c>
      <c r="G44" s="75"/>
      <c r="H44" s="105">
        <f t="shared" ref="H44:H55" si="9">$M$3</f>
        <v>0</v>
      </c>
      <c r="I44" s="638">
        <f>SUM(E44-(E44*H44))</f>
        <v>2008</v>
      </c>
      <c r="J44" s="146">
        <f t="shared" ref="J44:J69" si="10">SUM(F44-(F44*H44))</f>
        <v>1886</v>
      </c>
      <c r="K44" s="108">
        <f>G44*J44</f>
        <v>0</v>
      </c>
      <c r="L44" s="70">
        <v>0.16500000000000001</v>
      </c>
      <c r="M44" s="100">
        <v>18</v>
      </c>
      <c r="O44" s="13">
        <f t="shared" ref="O44:O55" si="11">G44*L44</f>
        <v>0</v>
      </c>
      <c r="P44" s="13">
        <f t="shared" ref="P44:P55" si="12">G44*M44</f>
        <v>0</v>
      </c>
    </row>
    <row r="45" spans="1:17" ht="15" customHeight="1" thickBot="1">
      <c r="A45" s="642"/>
      <c r="B45" s="118" t="s">
        <v>164</v>
      </c>
      <c r="C45" s="700"/>
      <c r="D45" s="706"/>
      <c r="E45" s="702"/>
      <c r="F45" s="148">
        <v>122</v>
      </c>
      <c r="G45" s="76"/>
      <c r="H45" s="106">
        <f t="shared" si="9"/>
        <v>0</v>
      </c>
      <c r="I45" s="647"/>
      <c r="J45" s="147">
        <f t="shared" si="10"/>
        <v>122</v>
      </c>
      <c r="K45" s="109">
        <f>G45*J45</f>
        <v>0</v>
      </c>
      <c r="L45" s="72">
        <v>6.9000000000000006E-2</v>
      </c>
      <c r="M45" s="101">
        <v>4.5</v>
      </c>
      <c r="O45" s="13">
        <f t="shared" si="11"/>
        <v>0</v>
      </c>
      <c r="P45" s="13">
        <f t="shared" si="12"/>
        <v>0</v>
      </c>
    </row>
    <row r="46" spans="1:17" ht="15" customHeight="1">
      <c r="A46" s="634" t="s">
        <v>165</v>
      </c>
      <c r="B46" s="116" t="s">
        <v>165</v>
      </c>
      <c r="C46" s="649">
        <v>2.8</v>
      </c>
      <c r="D46" s="643">
        <v>3.2</v>
      </c>
      <c r="E46" s="651">
        <f>F46+F47</f>
        <v>2174</v>
      </c>
      <c r="F46" s="146">
        <v>2052</v>
      </c>
      <c r="G46" s="75"/>
      <c r="H46" s="105">
        <f t="shared" si="9"/>
        <v>0</v>
      </c>
      <c r="I46" s="638">
        <f>SUM(E46-(E46*H46))</f>
        <v>2174</v>
      </c>
      <c r="J46" s="146">
        <f t="shared" si="10"/>
        <v>2052</v>
      </c>
      <c r="K46" s="108">
        <f>G46*J46</f>
        <v>0</v>
      </c>
      <c r="L46" s="70">
        <v>0.16500000000000001</v>
      </c>
      <c r="M46" s="100">
        <v>18</v>
      </c>
      <c r="O46" s="13">
        <f t="shared" si="11"/>
        <v>0</v>
      </c>
      <c r="P46" s="13">
        <f t="shared" si="12"/>
        <v>0</v>
      </c>
    </row>
    <row r="47" spans="1:17" ht="15" customHeight="1" thickBot="1">
      <c r="A47" s="642"/>
      <c r="B47" s="118" t="s">
        <v>164</v>
      </c>
      <c r="C47" s="700"/>
      <c r="D47" s="706"/>
      <c r="E47" s="702"/>
      <c r="F47" s="148">
        <v>122</v>
      </c>
      <c r="G47" s="76"/>
      <c r="H47" s="106">
        <f t="shared" si="9"/>
        <v>0</v>
      </c>
      <c r="I47" s="647"/>
      <c r="J47" s="147">
        <f t="shared" si="10"/>
        <v>122</v>
      </c>
      <c r="K47" s="109">
        <f>G47*J47</f>
        <v>0</v>
      </c>
      <c r="L47" s="72">
        <v>6.9000000000000006E-2</v>
      </c>
      <c r="M47" s="101">
        <v>4.5</v>
      </c>
      <c r="O47" s="13">
        <f t="shared" si="11"/>
        <v>0</v>
      </c>
      <c r="P47" s="13">
        <f t="shared" si="12"/>
        <v>0</v>
      </c>
    </row>
    <row r="48" spans="1:17" ht="15" customHeight="1">
      <c r="A48" s="634" t="s">
        <v>864</v>
      </c>
      <c r="B48" s="116" t="s">
        <v>166</v>
      </c>
      <c r="C48" s="649">
        <v>3.6</v>
      </c>
      <c r="D48" s="643">
        <v>4.0999999999999996</v>
      </c>
      <c r="E48" s="651">
        <f>F48+F49</f>
        <v>2249</v>
      </c>
      <c r="F48" s="146">
        <v>2127</v>
      </c>
      <c r="G48" s="75"/>
      <c r="H48" s="105">
        <f t="shared" si="9"/>
        <v>0</v>
      </c>
      <c r="I48" s="638">
        <f>SUM(E48-(E48*H48))</f>
        <v>2249</v>
      </c>
      <c r="J48" s="146">
        <f t="shared" si="10"/>
        <v>2127</v>
      </c>
      <c r="K48" s="108">
        <f t="shared" ref="K48:K69" si="13">G48*J48</f>
        <v>0</v>
      </c>
      <c r="L48" s="70">
        <v>0.16500000000000001</v>
      </c>
      <c r="M48" s="100">
        <v>18</v>
      </c>
      <c r="O48" s="13">
        <f t="shared" si="11"/>
        <v>0</v>
      </c>
      <c r="P48" s="13">
        <f t="shared" si="12"/>
        <v>0</v>
      </c>
    </row>
    <row r="49" spans="1:20" ht="15" customHeight="1" thickBot="1">
      <c r="A49" s="642"/>
      <c r="B49" s="118" t="s">
        <v>164</v>
      </c>
      <c r="C49" s="700"/>
      <c r="D49" s="706"/>
      <c r="E49" s="702"/>
      <c r="F49" s="148">
        <v>122</v>
      </c>
      <c r="G49" s="76"/>
      <c r="H49" s="106">
        <f t="shared" si="9"/>
        <v>0</v>
      </c>
      <c r="I49" s="647"/>
      <c r="J49" s="147">
        <f t="shared" si="10"/>
        <v>122</v>
      </c>
      <c r="K49" s="109">
        <f t="shared" si="13"/>
        <v>0</v>
      </c>
      <c r="L49" s="72">
        <v>6.9000000000000006E-2</v>
      </c>
      <c r="M49" s="101">
        <v>4.5</v>
      </c>
      <c r="O49" s="13">
        <f t="shared" si="11"/>
        <v>0</v>
      </c>
      <c r="P49" s="13">
        <f t="shared" si="12"/>
        <v>0</v>
      </c>
    </row>
    <row r="50" spans="1:20" ht="15" customHeight="1" thickBot="1">
      <c r="A50" s="634" t="s">
        <v>865</v>
      </c>
      <c r="B50" s="116" t="s">
        <v>167</v>
      </c>
      <c r="C50" s="649">
        <v>4.5</v>
      </c>
      <c r="D50" s="643">
        <v>5</v>
      </c>
      <c r="E50" s="651">
        <f>F50+F51</f>
        <v>2324</v>
      </c>
      <c r="F50" s="146">
        <v>2202</v>
      </c>
      <c r="G50" s="75"/>
      <c r="H50" s="105">
        <f t="shared" si="9"/>
        <v>0</v>
      </c>
      <c r="I50" s="638">
        <f>SUM(E50-(E50*H50))</f>
        <v>2324</v>
      </c>
      <c r="J50" s="146">
        <v>2202</v>
      </c>
      <c r="K50" s="108">
        <f t="shared" si="13"/>
        <v>0</v>
      </c>
      <c r="L50" s="70">
        <v>0.16500000000000001</v>
      </c>
      <c r="M50" s="100">
        <v>18</v>
      </c>
      <c r="O50" s="13">
        <f t="shared" si="11"/>
        <v>0</v>
      </c>
      <c r="P50" s="13">
        <f t="shared" si="12"/>
        <v>0</v>
      </c>
    </row>
    <row r="51" spans="1:20" ht="15" customHeight="1" thickBot="1">
      <c r="A51" s="642"/>
      <c r="B51" s="118" t="s">
        <v>164</v>
      </c>
      <c r="C51" s="700"/>
      <c r="D51" s="706"/>
      <c r="E51" s="702"/>
      <c r="F51" s="148">
        <v>122</v>
      </c>
      <c r="G51" s="76"/>
      <c r="H51" s="106">
        <f t="shared" si="9"/>
        <v>0</v>
      </c>
      <c r="I51" s="647"/>
      <c r="J51" s="146">
        <f>SUM(F51-(F51*H51))</f>
        <v>122</v>
      </c>
      <c r="K51" s="109">
        <f t="shared" si="13"/>
        <v>0</v>
      </c>
      <c r="L51" s="72">
        <v>6.9000000000000006E-2</v>
      </c>
      <c r="M51" s="101">
        <v>4.5</v>
      </c>
      <c r="O51" s="13">
        <f t="shared" si="11"/>
        <v>0</v>
      </c>
      <c r="P51" s="13">
        <f t="shared" si="12"/>
        <v>0</v>
      </c>
    </row>
    <row r="52" spans="1:20" ht="15" customHeight="1" thickBot="1">
      <c r="A52" s="634" t="s">
        <v>168</v>
      </c>
      <c r="B52" s="116" t="s">
        <v>168</v>
      </c>
      <c r="C52" s="649">
        <v>5.6</v>
      </c>
      <c r="D52" s="643">
        <v>6.3</v>
      </c>
      <c r="E52" s="651">
        <f>F52+F53</f>
        <v>2395</v>
      </c>
      <c r="F52" s="146">
        <v>2273</v>
      </c>
      <c r="G52" s="75"/>
      <c r="H52" s="105">
        <f t="shared" si="9"/>
        <v>0</v>
      </c>
      <c r="I52" s="638">
        <f>SUM(E52-(E52*H52))</f>
        <v>2395</v>
      </c>
      <c r="J52" s="146">
        <f>SUM(F52-(F52*H52))</f>
        <v>2273</v>
      </c>
      <c r="K52" s="108">
        <f t="shared" si="13"/>
        <v>0</v>
      </c>
      <c r="L52" s="70">
        <v>0.16500000000000001</v>
      </c>
      <c r="M52" s="100">
        <v>20</v>
      </c>
      <c r="O52" s="13">
        <f t="shared" si="11"/>
        <v>0</v>
      </c>
      <c r="P52" s="13">
        <f t="shared" si="12"/>
        <v>0</v>
      </c>
    </row>
    <row r="53" spans="1:20" s="11" customFormat="1" ht="15" customHeight="1" thickBot="1">
      <c r="A53" s="642"/>
      <c r="B53" s="118" t="s">
        <v>164</v>
      </c>
      <c r="C53" s="700"/>
      <c r="D53" s="706"/>
      <c r="E53" s="702"/>
      <c r="F53" s="148">
        <v>122</v>
      </c>
      <c r="G53" s="76"/>
      <c r="H53" s="106">
        <f t="shared" si="9"/>
        <v>0</v>
      </c>
      <c r="I53" s="647"/>
      <c r="J53" s="146">
        <f>SUM(F53-(F53*H53))</f>
        <v>122</v>
      </c>
      <c r="K53" s="109">
        <f t="shared" si="13"/>
        <v>0</v>
      </c>
      <c r="L53" s="72">
        <v>6.9000000000000006E-2</v>
      </c>
      <c r="M53" s="101">
        <v>4.5</v>
      </c>
      <c r="N53" s="26"/>
      <c r="O53" s="13">
        <f t="shared" si="11"/>
        <v>0</v>
      </c>
      <c r="P53" s="13">
        <f t="shared" si="12"/>
        <v>0</v>
      </c>
      <c r="T53"/>
    </row>
    <row r="54" spans="1:20" ht="15" customHeight="1" thickBot="1">
      <c r="A54" s="634" t="s">
        <v>866</v>
      </c>
      <c r="B54" s="116" t="s">
        <v>169</v>
      </c>
      <c r="C54" s="649">
        <v>7.1</v>
      </c>
      <c r="D54" s="643" t="s">
        <v>202</v>
      </c>
      <c r="E54" s="651">
        <f>F54+F55</f>
        <v>2443</v>
      </c>
      <c r="F54" s="146">
        <v>2321</v>
      </c>
      <c r="G54" s="75"/>
      <c r="H54" s="105">
        <f t="shared" si="9"/>
        <v>0</v>
      </c>
      <c r="I54" s="638">
        <f>SUM(E54-(E54*H54))</f>
        <v>2443</v>
      </c>
      <c r="J54" s="146">
        <f>SUM(F54-(F54*H54))</f>
        <v>2321</v>
      </c>
      <c r="K54" s="108">
        <f t="shared" si="13"/>
        <v>0</v>
      </c>
      <c r="L54" s="70">
        <v>0.16500000000000001</v>
      </c>
      <c r="M54" s="100">
        <v>20</v>
      </c>
      <c r="N54" s="26"/>
      <c r="O54" s="13">
        <f t="shared" si="11"/>
        <v>0</v>
      </c>
      <c r="P54" s="13">
        <f t="shared" si="12"/>
        <v>0</v>
      </c>
    </row>
    <row r="55" spans="1:20" s="8" customFormat="1" ht="15" customHeight="1" thickBot="1">
      <c r="A55" s="642"/>
      <c r="B55" s="118" t="s">
        <v>164</v>
      </c>
      <c r="C55" s="700"/>
      <c r="D55" s="706"/>
      <c r="E55" s="702"/>
      <c r="F55" s="144">
        <v>122</v>
      </c>
      <c r="G55" s="76"/>
      <c r="H55" s="106">
        <f t="shared" si="9"/>
        <v>0</v>
      </c>
      <c r="I55" s="647"/>
      <c r="J55" s="146">
        <f>SUM(F55-(F55*H55))</f>
        <v>122</v>
      </c>
      <c r="K55" s="109">
        <f t="shared" si="13"/>
        <v>0</v>
      </c>
      <c r="L55" s="72">
        <v>6.9000000000000006E-2</v>
      </c>
      <c r="M55" s="101">
        <v>4.5</v>
      </c>
      <c r="N55" s="26"/>
      <c r="O55" s="13">
        <f t="shared" si="11"/>
        <v>0</v>
      </c>
      <c r="P55" s="13">
        <f t="shared" si="12"/>
        <v>0</v>
      </c>
    </row>
    <row r="56" spans="1:20" ht="30" customHeight="1" thickBot="1">
      <c r="A56" s="640" t="s">
        <v>862</v>
      </c>
      <c r="B56" s="641"/>
      <c r="C56" s="641"/>
      <c r="D56" s="641"/>
      <c r="E56" s="641"/>
      <c r="F56" s="641"/>
      <c r="G56" s="641"/>
      <c r="H56" s="641"/>
      <c r="I56" s="641"/>
      <c r="J56" s="641"/>
      <c r="K56" s="66"/>
      <c r="L56" s="64"/>
      <c r="M56" s="67"/>
      <c r="N56" s="160"/>
      <c r="O56" s="15"/>
      <c r="P56" s="15"/>
    </row>
    <row r="57" spans="1:20" ht="30" customHeight="1" thickBot="1">
      <c r="A57" s="595" t="s">
        <v>853</v>
      </c>
      <c r="B57" s="596"/>
      <c r="C57" s="596"/>
      <c r="D57" s="596"/>
      <c r="E57" s="596"/>
      <c r="F57" s="596"/>
      <c r="G57" s="596"/>
      <c r="H57" s="596"/>
      <c r="I57" s="596"/>
      <c r="J57" s="596"/>
      <c r="K57" s="596"/>
      <c r="L57" s="596"/>
      <c r="M57" s="597"/>
      <c r="N57" s="160"/>
      <c r="O57" s="15"/>
      <c r="P57" s="15"/>
    </row>
    <row r="58" spans="1:20" ht="15" customHeight="1">
      <c r="A58" s="634" t="s">
        <v>313</v>
      </c>
      <c r="B58" s="116" t="s">
        <v>313</v>
      </c>
      <c r="C58" s="649">
        <v>5.6</v>
      </c>
      <c r="D58" s="643">
        <v>6.3</v>
      </c>
      <c r="E58" s="651">
        <f>F58+F59</f>
        <v>2568</v>
      </c>
      <c r="F58" s="146">
        <v>2443</v>
      </c>
      <c r="G58" s="75"/>
      <c r="H58" s="105">
        <f t="shared" ref="H58:H69" si="14">$M$3</f>
        <v>0</v>
      </c>
      <c r="I58" s="638">
        <f>SUM(E58-(E58*H58))</f>
        <v>2568</v>
      </c>
      <c r="J58" s="146">
        <f t="shared" si="10"/>
        <v>2443</v>
      </c>
      <c r="K58" s="108">
        <f t="shared" si="13"/>
        <v>0</v>
      </c>
      <c r="L58" s="70">
        <v>0.40400000000000003</v>
      </c>
      <c r="M58" s="100">
        <v>31</v>
      </c>
      <c r="N58" s="26"/>
      <c r="O58" s="13">
        <f t="shared" ref="O58:O69" si="15">G58*L58</f>
        <v>0</v>
      </c>
      <c r="P58" s="13">
        <f t="shared" ref="P58:P69" si="16">G58*M58</f>
        <v>0</v>
      </c>
    </row>
    <row r="59" spans="1:20" ht="15" customHeight="1" thickBot="1">
      <c r="A59" s="642"/>
      <c r="B59" s="118" t="s">
        <v>171</v>
      </c>
      <c r="C59" s="700"/>
      <c r="D59" s="706"/>
      <c r="E59" s="702"/>
      <c r="F59" s="148">
        <v>125</v>
      </c>
      <c r="G59" s="76"/>
      <c r="H59" s="106">
        <f t="shared" si="14"/>
        <v>0</v>
      </c>
      <c r="I59" s="647"/>
      <c r="J59" s="147">
        <f t="shared" si="10"/>
        <v>125</v>
      </c>
      <c r="K59" s="109">
        <f t="shared" si="13"/>
        <v>0</v>
      </c>
      <c r="L59" s="72">
        <v>0.11700000000000001</v>
      </c>
      <c r="M59" s="101">
        <v>8</v>
      </c>
      <c r="O59" s="13">
        <f t="shared" si="15"/>
        <v>0</v>
      </c>
      <c r="P59" s="13">
        <f t="shared" si="16"/>
        <v>0</v>
      </c>
    </row>
    <row r="60" spans="1:20" ht="15" customHeight="1">
      <c r="A60" s="634" t="s">
        <v>314</v>
      </c>
      <c r="B60" s="116" t="s">
        <v>314</v>
      </c>
      <c r="C60" s="649">
        <v>7.1</v>
      </c>
      <c r="D60" s="643" t="s">
        <v>202</v>
      </c>
      <c r="E60" s="651">
        <f>F60+F61</f>
        <v>2706</v>
      </c>
      <c r="F60" s="146">
        <v>2581</v>
      </c>
      <c r="G60" s="75"/>
      <c r="H60" s="105">
        <f t="shared" si="14"/>
        <v>0</v>
      </c>
      <c r="I60" s="638">
        <f>SUM(E60-(E60*H60))</f>
        <v>2706</v>
      </c>
      <c r="J60" s="146">
        <f t="shared" si="10"/>
        <v>2581</v>
      </c>
      <c r="K60" s="108">
        <f t="shared" si="13"/>
        <v>0</v>
      </c>
      <c r="L60" s="70">
        <v>0.40400000000000003</v>
      </c>
      <c r="M60" s="100">
        <v>31</v>
      </c>
      <c r="O60" s="13">
        <f t="shared" si="15"/>
        <v>0</v>
      </c>
      <c r="P60" s="13">
        <f t="shared" si="16"/>
        <v>0</v>
      </c>
    </row>
    <row r="61" spans="1:20" ht="15" customHeight="1" thickBot="1">
      <c r="A61" s="642"/>
      <c r="B61" s="118" t="s">
        <v>171</v>
      </c>
      <c r="C61" s="700"/>
      <c r="D61" s="706"/>
      <c r="E61" s="702"/>
      <c r="F61" s="148">
        <v>125</v>
      </c>
      <c r="G61" s="76"/>
      <c r="H61" s="106">
        <f t="shared" si="14"/>
        <v>0</v>
      </c>
      <c r="I61" s="647"/>
      <c r="J61" s="147">
        <f t="shared" si="10"/>
        <v>125</v>
      </c>
      <c r="K61" s="109">
        <f t="shared" si="13"/>
        <v>0</v>
      </c>
      <c r="L61" s="72">
        <v>0.11700000000000001</v>
      </c>
      <c r="M61" s="101">
        <v>8</v>
      </c>
      <c r="O61" s="13">
        <f t="shared" si="15"/>
        <v>0</v>
      </c>
      <c r="P61" s="13">
        <f t="shared" si="16"/>
        <v>0</v>
      </c>
    </row>
    <row r="62" spans="1:20" ht="15" customHeight="1">
      <c r="A62" s="634" t="s">
        <v>170</v>
      </c>
      <c r="B62" s="116" t="s">
        <v>170</v>
      </c>
      <c r="C62" s="649">
        <v>9</v>
      </c>
      <c r="D62" s="643">
        <v>10</v>
      </c>
      <c r="E62" s="651">
        <f>F62+F63</f>
        <v>2975</v>
      </c>
      <c r="F62" s="146">
        <v>2850</v>
      </c>
      <c r="G62" s="75"/>
      <c r="H62" s="105">
        <f t="shared" si="14"/>
        <v>0</v>
      </c>
      <c r="I62" s="638">
        <f>SUM(E62-(E62*H62))</f>
        <v>2975</v>
      </c>
      <c r="J62" s="146">
        <f t="shared" si="10"/>
        <v>2850</v>
      </c>
      <c r="K62" s="108">
        <f t="shared" si="13"/>
        <v>0</v>
      </c>
      <c r="L62" s="70">
        <v>0.40400000000000003</v>
      </c>
      <c r="M62" s="100">
        <v>31</v>
      </c>
      <c r="O62" s="13">
        <f t="shared" si="15"/>
        <v>0</v>
      </c>
      <c r="P62" s="13">
        <f t="shared" si="16"/>
        <v>0</v>
      </c>
    </row>
    <row r="63" spans="1:20" ht="15" customHeight="1" thickBot="1">
      <c r="A63" s="642"/>
      <c r="B63" s="118" t="s">
        <v>171</v>
      </c>
      <c r="C63" s="700"/>
      <c r="D63" s="706"/>
      <c r="E63" s="702"/>
      <c r="F63" s="148">
        <v>125</v>
      </c>
      <c r="G63" s="76"/>
      <c r="H63" s="106">
        <f t="shared" si="14"/>
        <v>0</v>
      </c>
      <c r="I63" s="647"/>
      <c r="J63" s="147">
        <f t="shared" si="10"/>
        <v>125</v>
      </c>
      <c r="K63" s="109">
        <f t="shared" si="13"/>
        <v>0</v>
      </c>
      <c r="L63" s="72">
        <v>0.11700000000000001</v>
      </c>
      <c r="M63" s="101">
        <v>8</v>
      </c>
      <c r="O63" s="13">
        <f t="shared" si="15"/>
        <v>0</v>
      </c>
      <c r="P63" s="13">
        <f t="shared" si="16"/>
        <v>0</v>
      </c>
    </row>
    <row r="64" spans="1:20" ht="15" customHeight="1">
      <c r="A64" s="634" t="s">
        <v>172</v>
      </c>
      <c r="B64" s="116" t="s">
        <v>172</v>
      </c>
      <c r="C64" s="649">
        <v>11.2</v>
      </c>
      <c r="D64" s="643">
        <v>12.5</v>
      </c>
      <c r="E64" s="651">
        <f>F64+F65</f>
        <v>3094</v>
      </c>
      <c r="F64" s="146">
        <v>2969</v>
      </c>
      <c r="G64" s="75"/>
      <c r="H64" s="105">
        <f t="shared" si="14"/>
        <v>0</v>
      </c>
      <c r="I64" s="638">
        <f>SUM(E64-(E64*H64))</f>
        <v>3094</v>
      </c>
      <c r="J64" s="146">
        <f t="shared" si="10"/>
        <v>2969</v>
      </c>
      <c r="K64" s="108">
        <f t="shared" si="13"/>
        <v>0</v>
      </c>
      <c r="L64" s="70">
        <v>0.47099999999999997</v>
      </c>
      <c r="M64" s="100">
        <v>31</v>
      </c>
      <c r="O64" s="13">
        <f t="shared" si="15"/>
        <v>0</v>
      </c>
      <c r="P64" s="13">
        <f t="shared" si="16"/>
        <v>0</v>
      </c>
    </row>
    <row r="65" spans="1:20" ht="15" customHeight="1" thickBot="1">
      <c r="A65" s="642"/>
      <c r="B65" s="118" t="s">
        <v>171</v>
      </c>
      <c r="C65" s="700"/>
      <c r="D65" s="706"/>
      <c r="E65" s="702"/>
      <c r="F65" s="148">
        <v>125</v>
      </c>
      <c r="G65" s="76"/>
      <c r="H65" s="106">
        <f t="shared" si="14"/>
        <v>0</v>
      </c>
      <c r="I65" s="647"/>
      <c r="J65" s="147">
        <f t="shared" si="10"/>
        <v>125</v>
      </c>
      <c r="K65" s="109">
        <f t="shared" si="13"/>
        <v>0</v>
      </c>
      <c r="L65" s="72">
        <v>0.11700000000000001</v>
      </c>
      <c r="M65" s="101">
        <v>8</v>
      </c>
      <c r="O65" s="13">
        <f t="shared" si="15"/>
        <v>0</v>
      </c>
      <c r="P65" s="13">
        <f t="shared" si="16"/>
        <v>0</v>
      </c>
    </row>
    <row r="66" spans="1:20" ht="15" customHeight="1">
      <c r="A66" s="634" t="s">
        <v>173</v>
      </c>
      <c r="B66" s="116" t="s">
        <v>173</v>
      </c>
      <c r="C66" s="649">
        <v>12.5</v>
      </c>
      <c r="D66" s="643">
        <v>14</v>
      </c>
      <c r="E66" s="651">
        <f>F66+F67</f>
        <v>3454</v>
      </c>
      <c r="F66" s="146">
        <v>3329</v>
      </c>
      <c r="G66" s="75"/>
      <c r="H66" s="105">
        <f t="shared" si="14"/>
        <v>0</v>
      </c>
      <c r="I66" s="638">
        <f>SUM(E66-(E66*H66))</f>
        <v>3454</v>
      </c>
      <c r="J66" s="146">
        <f t="shared" si="10"/>
        <v>3329</v>
      </c>
      <c r="K66" s="108">
        <f t="shared" si="13"/>
        <v>0</v>
      </c>
      <c r="L66" s="70">
        <v>0.47099999999999997</v>
      </c>
      <c r="M66" s="100">
        <v>31</v>
      </c>
      <c r="O66" s="13">
        <f t="shared" si="15"/>
        <v>0</v>
      </c>
      <c r="P66" s="13">
        <f t="shared" si="16"/>
        <v>0</v>
      </c>
    </row>
    <row r="67" spans="1:20" ht="15" customHeight="1" thickBot="1">
      <c r="A67" s="642"/>
      <c r="B67" s="118" t="s">
        <v>171</v>
      </c>
      <c r="C67" s="700"/>
      <c r="D67" s="706"/>
      <c r="E67" s="702"/>
      <c r="F67" s="148">
        <v>125</v>
      </c>
      <c r="G67" s="76"/>
      <c r="H67" s="106">
        <f t="shared" si="14"/>
        <v>0</v>
      </c>
      <c r="I67" s="647"/>
      <c r="J67" s="147">
        <f t="shared" si="10"/>
        <v>125</v>
      </c>
      <c r="K67" s="109">
        <f t="shared" si="13"/>
        <v>0</v>
      </c>
      <c r="L67" s="72">
        <v>0.11700000000000001</v>
      </c>
      <c r="M67" s="101">
        <v>8</v>
      </c>
      <c r="O67" s="13">
        <f t="shared" si="15"/>
        <v>0</v>
      </c>
      <c r="P67" s="13">
        <f t="shared" si="16"/>
        <v>0</v>
      </c>
    </row>
    <row r="68" spans="1:20" ht="15" customHeight="1">
      <c r="A68" s="634" t="s">
        <v>174</v>
      </c>
      <c r="B68" s="116" t="s">
        <v>174</v>
      </c>
      <c r="C68" s="649">
        <v>14</v>
      </c>
      <c r="D68" s="643">
        <v>16</v>
      </c>
      <c r="E68" s="651">
        <f>F68+F69</f>
        <v>3900</v>
      </c>
      <c r="F68" s="146">
        <v>3775</v>
      </c>
      <c r="G68" s="75"/>
      <c r="H68" s="105">
        <f t="shared" si="14"/>
        <v>0</v>
      </c>
      <c r="I68" s="638">
        <f>SUM(E68-(E68*H68))</f>
        <v>3900</v>
      </c>
      <c r="J68" s="146">
        <f t="shared" si="10"/>
        <v>3775</v>
      </c>
      <c r="K68" s="108">
        <f t="shared" si="13"/>
        <v>0</v>
      </c>
      <c r="L68" s="70">
        <v>0.47099999999999997</v>
      </c>
      <c r="M68" s="100">
        <v>31</v>
      </c>
      <c r="O68" s="13">
        <f t="shared" si="15"/>
        <v>0</v>
      </c>
      <c r="P68" s="13">
        <f t="shared" si="16"/>
        <v>0</v>
      </c>
    </row>
    <row r="69" spans="1:20" s="15" customFormat="1" ht="15" customHeight="1" thickBot="1">
      <c r="A69" s="642"/>
      <c r="B69" s="118" t="s">
        <v>171</v>
      </c>
      <c r="C69" s="700"/>
      <c r="D69" s="706"/>
      <c r="E69" s="702"/>
      <c r="F69" s="148">
        <v>125</v>
      </c>
      <c r="G69" s="76"/>
      <c r="H69" s="106">
        <f t="shared" si="14"/>
        <v>0</v>
      </c>
      <c r="I69" s="647"/>
      <c r="J69" s="147">
        <f t="shared" si="10"/>
        <v>125</v>
      </c>
      <c r="K69" s="109">
        <f t="shared" si="13"/>
        <v>0</v>
      </c>
      <c r="L69" s="72">
        <v>0.11700000000000001</v>
      </c>
      <c r="M69" s="101">
        <v>8</v>
      </c>
      <c r="O69" s="13">
        <f t="shared" si="15"/>
        <v>0</v>
      </c>
      <c r="P69" s="13">
        <f t="shared" si="16"/>
        <v>0</v>
      </c>
      <c r="T69"/>
    </row>
    <row r="70" spans="1:20" ht="30" customHeight="1" thickBot="1">
      <c r="A70" s="795" t="s">
        <v>389</v>
      </c>
      <c r="B70" s="796"/>
      <c r="C70" s="796"/>
      <c r="D70" s="796"/>
      <c r="E70" s="796"/>
      <c r="F70" s="796"/>
      <c r="G70" s="796"/>
      <c r="H70" s="796"/>
      <c r="I70" s="796"/>
      <c r="J70" s="796"/>
      <c r="K70" s="796"/>
      <c r="L70" s="796"/>
      <c r="M70" s="797"/>
      <c r="N70" s="6"/>
      <c r="O70" s="6"/>
      <c r="P70" s="5"/>
    </row>
    <row r="71" spans="1:20" ht="30" customHeight="1" thickBot="1">
      <c r="A71" s="595"/>
      <c r="B71" s="596"/>
      <c r="C71" s="596"/>
      <c r="D71" s="596"/>
      <c r="E71" s="596"/>
      <c r="F71" s="596"/>
      <c r="G71" s="596"/>
      <c r="H71" s="596"/>
      <c r="I71" s="596"/>
      <c r="J71" s="596"/>
      <c r="K71" s="596"/>
      <c r="L71" s="596"/>
      <c r="M71" s="597"/>
      <c r="N71" s="6"/>
      <c r="O71" s="6"/>
      <c r="P71" s="5"/>
    </row>
    <row r="72" spans="1:20" s="36" customFormat="1" ht="15" customHeight="1" thickBot="1">
      <c r="A72" s="132" t="s">
        <v>288</v>
      </c>
      <c r="B72" s="168"/>
      <c r="C72" s="169">
        <v>2.2000000000000002</v>
      </c>
      <c r="D72" s="170">
        <v>2.8</v>
      </c>
      <c r="E72" s="171"/>
      <c r="F72" s="166">
        <v>1893</v>
      </c>
      <c r="G72" s="153"/>
      <c r="H72" s="172">
        <f t="shared" ref="H72:H95" si="17">$M$3</f>
        <v>0</v>
      </c>
      <c r="I72" s="167"/>
      <c r="J72" s="167">
        <f t="shared" ref="J72:J77" si="18">SUM(F72-(F72*H72))</f>
        <v>1893</v>
      </c>
      <c r="K72" s="173">
        <f t="shared" ref="K72:K77" si="19">G72*J72</f>
        <v>0</v>
      </c>
      <c r="L72" s="174">
        <v>0.20200000000000001</v>
      </c>
      <c r="M72" s="175">
        <v>24</v>
      </c>
      <c r="O72" s="13">
        <f t="shared" ref="O72:O95" si="20">G72*L72</f>
        <v>0</v>
      </c>
      <c r="P72" s="13">
        <f t="shared" ref="P72:P95" si="21">G72*M72</f>
        <v>0</v>
      </c>
    </row>
    <row r="73" spans="1:20" s="36" customFormat="1" ht="15" customHeight="1" thickBot="1">
      <c r="A73" s="132" t="s">
        <v>289</v>
      </c>
      <c r="B73" s="168"/>
      <c r="C73" s="169">
        <v>2.8</v>
      </c>
      <c r="D73" s="170">
        <v>3.2</v>
      </c>
      <c r="E73" s="171"/>
      <c r="F73" s="166">
        <v>1931</v>
      </c>
      <c r="G73" s="153"/>
      <c r="H73" s="172">
        <f t="shared" si="17"/>
        <v>0</v>
      </c>
      <c r="I73" s="167"/>
      <c r="J73" s="167">
        <f t="shared" si="18"/>
        <v>1931</v>
      </c>
      <c r="K73" s="173">
        <f t="shared" si="19"/>
        <v>0</v>
      </c>
      <c r="L73" s="174">
        <v>0.20200000000000001</v>
      </c>
      <c r="M73" s="175">
        <v>24</v>
      </c>
      <c r="O73" s="13">
        <f t="shared" si="20"/>
        <v>0</v>
      </c>
      <c r="P73" s="13">
        <f t="shared" si="21"/>
        <v>0</v>
      </c>
    </row>
    <row r="74" spans="1:20" s="36" customFormat="1" ht="15" customHeight="1" thickBot="1">
      <c r="A74" s="132" t="s">
        <v>290</v>
      </c>
      <c r="B74" s="168"/>
      <c r="C74" s="169">
        <v>3.6</v>
      </c>
      <c r="D74" s="170">
        <v>4.0999999999999996</v>
      </c>
      <c r="E74" s="171"/>
      <c r="F74" s="166">
        <v>2017</v>
      </c>
      <c r="G74" s="153"/>
      <c r="H74" s="172">
        <f t="shared" si="17"/>
        <v>0</v>
      </c>
      <c r="I74" s="167"/>
      <c r="J74" s="167">
        <f t="shared" si="18"/>
        <v>2017</v>
      </c>
      <c r="K74" s="173">
        <f t="shared" si="19"/>
        <v>0</v>
      </c>
      <c r="L74" s="174">
        <v>0.20200000000000001</v>
      </c>
      <c r="M74" s="175">
        <v>26</v>
      </c>
      <c r="O74" s="13">
        <f t="shared" si="20"/>
        <v>0</v>
      </c>
      <c r="P74" s="13">
        <f t="shared" si="21"/>
        <v>0</v>
      </c>
    </row>
    <row r="75" spans="1:20" ht="15" customHeight="1" thickBot="1">
      <c r="A75" s="132" t="s">
        <v>291</v>
      </c>
      <c r="B75" s="168"/>
      <c r="C75" s="169">
        <v>4.5</v>
      </c>
      <c r="D75" s="170">
        <v>5</v>
      </c>
      <c r="E75" s="171"/>
      <c r="F75" s="166">
        <v>2102</v>
      </c>
      <c r="G75" s="153"/>
      <c r="H75" s="172">
        <f t="shared" si="17"/>
        <v>0</v>
      </c>
      <c r="I75" s="167"/>
      <c r="J75" s="167">
        <f t="shared" si="18"/>
        <v>2102</v>
      </c>
      <c r="K75" s="173">
        <f t="shared" si="19"/>
        <v>0</v>
      </c>
      <c r="L75" s="174">
        <v>0.20200000000000001</v>
      </c>
      <c r="M75" s="175">
        <v>26</v>
      </c>
      <c r="O75" s="13">
        <f t="shared" si="20"/>
        <v>0</v>
      </c>
      <c r="P75" s="13">
        <f t="shared" si="21"/>
        <v>0</v>
      </c>
    </row>
    <row r="76" spans="1:20" ht="15" customHeight="1" thickBot="1">
      <c r="A76" s="132" t="s">
        <v>292</v>
      </c>
      <c r="B76" s="168"/>
      <c r="C76" s="169">
        <v>5.6</v>
      </c>
      <c r="D76" s="170">
        <v>6.3</v>
      </c>
      <c r="E76" s="171"/>
      <c r="F76" s="166">
        <v>2355</v>
      </c>
      <c r="G76" s="153"/>
      <c r="H76" s="172">
        <f t="shared" si="17"/>
        <v>0</v>
      </c>
      <c r="I76" s="167"/>
      <c r="J76" s="167">
        <f t="shared" si="18"/>
        <v>2355</v>
      </c>
      <c r="K76" s="173">
        <f t="shared" si="19"/>
        <v>0</v>
      </c>
      <c r="L76" s="174">
        <v>0.24399999999999999</v>
      </c>
      <c r="M76" s="175">
        <v>30</v>
      </c>
      <c r="O76" s="13">
        <f t="shared" si="20"/>
        <v>0</v>
      </c>
      <c r="P76" s="13">
        <f t="shared" si="21"/>
        <v>0</v>
      </c>
    </row>
    <row r="77" spans="1:20" ht="15" customHeight="1" thickBot="1">
      <c r="A77" s="132" t="s">
        <v>293</v>
      </c>
      <c r="B77" s="168"/>
      <c r="C77" s="169">
        <v>7.1</v>
      </c>
      <c r="D77" s="170">
        <v>8</v>
      </c>
      <c r="E77" s="171"/>
      <c r="F77" s="166">
        <v>2650</v>
      </c>
      <c r="G77" s="153"/>
      <c r="H77" s="172">
        <f t="shared" si="17"/>
        <v>0</v>
      </c>
      <c r="I77" s="167"/>
      <c r="J77" s="167">
        <f t="shared" si="18"/>
        <v>2650</v>
      </c>
      <c r="K77" s="173">
        <f t="shared" si="19"/>
        <v>0</v>
      </c>
      <c r="L77" s="174">
        <v>0.28499999999999998</v>
      </c>
      <c r="M77" s="175">
        <v>34</v>
      </c>
      <c r="O77" s="13">
        <f t="shared" si="20"/>
        <v>0</v>
      </c>
      <c r="P77" s="13">
        <f t="shared" si="21"/>
        <v>0</v>
      </c>
    </row>
    <row r="78" spans="1:20" ht="15" customHeight="1" thickBot="1">
      <c r="A78" s="132" t="s">
        <v>154</v>
      </c>
      <c r="B78" s="168"/>
      <c r="C78" s="169">
        <v>2.2000000000000002</v>
      </c>
      <c r="D78" s="170">
        <v>2.8</v>
      </c>
      <c r="E78" s="171"/>
      <c r="F78" s="166">
        <v>1639</v>
      </c>
      <c r="G78" s="153"/>
      <c r="H78" s="172">
        <f t="shared" si="17"/>
        <v>0</v>
      </c>
      <c r="I78" s="167"/>
      <c r="J78" s="167">
        <f t="shared" ref="J78:J95" si="22">SUM(F78-(F78*H78))</f>
        <v>1639</v>
      </c>
      <c r="K78" s="173">
        <f t="shared" ref="K78:K90" si="23">G78*J78</f>
        <v>0</v>
      </c>
      <c r="L78" s="174">
        <v>0.18</v>
      </c>
      <c r="M78" s="175">
        <v>22</v>
      </c>
      <c r="O78" s="13">
        <f t="shared" si="20"/>
        <v>0</v>
      </c>
      <c r="P78" s="13">
        <f t="shared" si="21"/>
        <v>0</v>
      </c>
    </row>
    <row r="79" spans="1:20" ht="15" customHeight="1" thickBot="1">
      <c r="A79" s="132" t="s">
        <v>155</v>
      </c>
      <c r="B79" s="168"/>
      <c r="C79" s="169">
        <v>2.8</v>
      </c>
      <c r="D79" s="170">
        <v>3.2</v>
      </c>
      <c r="E79" s="171"/>
      <c r="F79" s="166">
        <v>1682</v>
      </c>
      <c r="G79" s="153"/>
      <c r="H79" s="172">
        <f t="shared" si="17"/>
        <v>0</v>
      </c>
      <c r="I79" s="167"/>
      <c r="J79" s="167">
        <f t="shared" si="22"/>
        <v>1682</v>
      </c>
      <c r="K79" s="173">
        <f t="shared" si="23"/>
        <v>0</v>
      </c>
      <c r="L79" s="174">
        <v>0.17399999999999999</v>
      </c>
      <c r="M79" s="175">
        <v>22</v>
      </c>
      <c r="O79" s="13">
        <f t="shared" si="20"/>
        <v>0</v>
      </c>
      <c r="P79" s="13">
        <f t="shared" si="21"/>
        <v>0</v>
      </c>
    </row>
    <row r="80" spans="1:20" ht="15" customHeight="1" thickBot="1">
      <c r="A80" s="132" t="s">
        <v>156</v>
      </c>
      <c r="B80" s="168"/>
      <c r="C80" s="169">
        <v>3.6</v>
      </c>
      <c r="D80" s="170">
        <v>4.0999999999999996</v>
      </c>
      <c r="E80" s="171"/>
      <c r="F80" s="166">
        <v>1765</v>
      </c>
      <c r="G80" s="153"/>
      <c r="H80" s="172">
        <f t="shared" si="17"/>
        <v>0</v>
      </c>
      <c r="I80" s="167"/>
      <c r="J80" s="167">
        <f t="shared" si="22"/>
        <v>1765</v>
      </c>
      <c r="K80" s="173">
        <f t="shared" si="23"/>
        <v>0</v>
      </c>
      <c r="L80" s="174">
        <v>0.23899999999999999</v>
      </c>
      <c r="M80" s="175">
        <v>29</v>
      </c>
      <c r="O80" s="13">
        <f t="shared" si="20"/>
        <v>0</v>
      </c>
      <c r="P80" s="13">
        <f t="shared" si="21"/>
        <v>0</v>
      </c>
    </row>
    <row r="81" spans="1:16" ht="15" customHeight="1" thickBot="1">
      <c r="A81" s="132" t="s">
        <v>157</v>
      </c>
      <c r="B81" s="168"/>
      <c r="C81" s="169">
        <v>4.5</v>
      </c>
      <c r="D81" s="170">
        <v>5</v>
      </c>
      <c r="E81" s="171"/>
      <c r="F81" s="166">
        <v>1850</v>
      </c>
      <c r="G81" s="153"/>
      <c r="H81" s="172">
        <f t="shared" si="17"/>
        <v>0</v>
      </c>
      <c r="I81" s="167"/>
      <c r="J81" s="167">
        <f t="shared" si="22"/>
        <v>1850</v>
      </c>
      <c r="K81" s="173">
        <f t="shared" si="23"/>
        <v>0</v>
      </c>
      <c r="L81" s="174">
        <v>0.23899999999999999</v>
      </c>
      <c r="M81" s="175">
        <v>29</v>
      </c>
      <c r="O81" s="13">
        <f t="shared" si="20"/>
        <v>0</v>
      </c>
      <c r="P81" s="13">
        <f t="shared" si="21"/>
        <v>0</v>
      </c>
    </row>
    <row r="82" spans="1:16" ht="15" customHeight="1" thickBot="1">
      <c r="A82" s="132" t="s">
        <v>158</v>
      </c>
      <c r="B82" s="168"/>
      <c r="C82" s="169">
        <v>5.6</v>
      </c>
      <c r="D82" s="170">
        <v>6.3</v>
      </c>
      <c r="E82" s="171"/>
      <c r="F82" s="166">
        <v>2102</v>
      </c>
      <c r="G82" s="153"/>
      <c r="H82" s="172">
        <f t="shared" si="17"/>
        <v>0</v>
      </c>
      <c r="I82" s="167"/>
      <c r="J82" s="167">
        <f t="shared" si="22"/>
        <v>2102</v>
      </c>
      <c r="K82" s="173">
        <f t="shared" si="23"/>
        <v>0</v>
      </c>
      <c r="L82" s="174">
        <v>0.23799999999999999</v>
      </c>
      <c r="M82" s="175">
        <v>29</v>
      </c>
      <c r="O82" s="13">
        <f t="shared" si="20"/>
        <v>0</v>
      </c>
      <c r="P82" s="13">
        <f t="shared" si="21"/>
        <v>0</v>
      </c>
    </row>
    <row r="83" spans="1:16" ht="15" customHeight="1" thickBot="1">
      <c r="A83" s="132" t="s">
        <v>352</v>
      </c>
      <c r="B83" s="168"/>
      <c r="C83" s="169">
        <v>7.1</v>
      </c>
      <c r="D83" s="170">
        <v>8</v>
      </c>
      <c r="E83" s="171"/>
      <c r="F83" s="166">
        <v>2502</v>
      </c>
      <c r="G83" s="153"/>
      <c r="H83" s="172">
        <f t="shared" si="17"/>
        <v>0</v>
      </c>
      <c r="I83" s="167"/>
      <c r="J83" s="167">
        <f t="shared" si="22"/>
        <v>2502</v>
      </c>
      <c r="K83" s="173">
        <f t="shared" si="23"/>
        <v>0</v>
      </c>
      <c r="L83" s="174">
        <v>0.308</v>
      </c>
      <c r="M83" s="175">
        <v>50</v>
      </c>
      <c r="O83" s="13">
        <f t="shared" si="20"/>
        <v>0</v>
      </c>
      <c r="P83" s="13">
        <f t="shared" si="21"/>
        <v>0</v>
      </c>
    </row>
    <row r="84" spans="1:16" ht="15" customHeight="1" thickBot="1">
      <c r="A84" s="132" t="s">
        <v>353</v>
      </c>
      <c r="B84" s="168"/>
      <c r="C84" s="169">
        <v>9</v>
      </c>
      <c r="D84" s="170">
        <v>10</v>
      </c>
      <c r="E84" s="171"/>
      <c r="F84" s="166">
        <v>3114</v>
      </c>
      <c r="G84" s="153"/>
      <c r="H84" s="172">
        <f t="shared" si="17"/>
        <v>0</v>
      </c>
      <c r="I84" s="167"/>
      <c r="J84" s="167">
        <f t="shared" si="22"/>
        <v>3114</v>
      </c>
      <c r="K84" s="173">
        <f t="shared" si="23"/>
        <v>0</v>
      </c>
      <c r="L84" s="174">
        <v>0.308</v>
      </c>
      <c r="M84" s="175">
        <v>52</v>
      </c>
      <c r="O84" s="13">
        <f t="shared" si="20"/>
        <v>0</v>
      </c>
      <c r="P84" s="13">
        <f t="shared" si="21"/>
        <v>0</v>
      </c>
    </row>
    <row r="85" spans="1:16" ht="15" customHeight="1" thickBot="1">
      <c r="A85" s="132" t="s">
        <v>354</v>
      </c>
      <c r="B85" s="168"/>
      <c r="C85" s="169">
        <v>11.2</v>
      </c>
      <c r="D85" s="170">
        <v>12.5</v>
      </c>
      <c r="E85" s="171"/>
      <c r="F85" s="166">
        <v>3467</v>
      </c>
      <c r="G85" s="153"/>
      <c r="H85" s="172">
        <f t="shared" si="17"/>
        <v>0</v>
      </c>
      <c r="I85" s="167"/>
      <c r="J85" s="167">
        <f t="shared" si="22"/>
        <v>3467</v>
      </c>
      <c r="K85" s="173">
        <f t="shared" si="23"/>
        <v>0</v>
      </c>
      <c r="L85" s="174">
        <v>0.308</v>
      </c>
      <c r="M85" s="175">
        <v>52</v>
      </c>
      <c r="O85" s="13">
        <f t="shared" si="20"/>
        <v>0</v>
      </c>
      <c r="P85" s="13">
        <f t="shared" si="21"/>
        <v>0</v>
      </c>
    </row>
    <row r="86" spans="1:16" ht="15" customHeight="1" thickBot="1">
      <c r="A86" s="132" t="s">
        <v>355</v>
      </c>
      <c r="B86" s="168"/>
      <c r="C86" s="169">
        <v>12.5</v>
      </c>
      <c r="D86" s="170">
        <v>14</v>
      </c>
      <c r="E86" s="171"/>
      <c r="F86" s="166">
        <v>3730</v>
      </c>
      <c r="G86" s="153"/>
      <c r="H86" s="172">
        <f t="shared" si="17"/>
        <v>0</v>
      </c>
      <c r="I86" s="167"/>
      <c r="J86" s="167">
        <f t="shared" si="22"/>
        <v>3730</v>
      </c>
      <c r="K86" s="173">
        <f t="shared" si="23"/>
        <v>0</v>
      </c>
      <c r="L86" s="174">
        <v>0.308</v>
      </c>
      <c r="M86" s="175">
        <v>52</v>
      </c>
      <c r="O86" s="13">
        <f t="shared" si="20"/>
        <v>0</v>
      </c>
      <c r="P86" s="13">
        <f t="shared" si="21"/>
        <v>0</v>
      </c>
    </row>
    <row r="87" spans="1:16" ht="15" customHeight="1" thickBot="1">
      <c r="A87" s="132" t="s">
        <v>159</v>
      </c>
      <c r="B87" s="168"/>
      <c r="C87" s="169">
        <v>7.1</v>
      </c>
      <c r="D87" s="170">
        <v>8</v>
      </c>
      <c r="E87" s="171"/>
      <c r="F87" s="166">
        <v>2436</v>
      </c>
      <c r="G87" s="153"/>
      <c r="H87" s="172">
        <f t="shared" si="17"/>
        <v>0</v>
      </c>
      <c r="I87" s="167"/>
      <c r="J87" s="167">
        <f t="shared" si="22"/>
        <v>2436</v>
      </c>
      <c r="K87" s="173">
        <f t="shared" si="23"/>
        <v>0</v>
      </c>
      <c r="L87" s="174">
        <v>0.308</v>
      </c>
      <c r="M87" s="175">
        <v>50</v>
      </c>
      <c r="O87" s="13">
        <f t="shared" si="20"/>
        <v>0</v>
      </c>
      <c r="P87" s="13">
        <f t="shared" si="21"/>
        <v>0</v>
      </c>
    </row>
    <row r="88" spans="1:16" ht="15" customHeight="1" thickBot="1">
      <c r="A88" s="132" t="s">
        <v>160</v>
      </c>
      <c r="B88" s="168"/>
      <c r="C88" s="169">
        <v>9</v>
      </c>
      <c r="D88" s="170">
        <v>10</v>
      </c>
      <c r="E88" s="171"/>
      <c r="F88" s="166">
        <v>2940</v>
      </c>
      <c r="G88" s="153"/>
      <c r="H88" s="172">
        <f t="shared" si="17"/>
        <v>0</v>
      </c>
      <c r="I88" s="167"/>
      <c r="J88" s="167">
        <f t="shared" si="22"/>
        <v>2940</v>
      </c>
      <c r="K88" s="173">
        <f t="shared" si="23"/>
        <v>0</v>
      </c>
      <c r="L88" s="174">
        <v>0.308</v>
      </c>
      <c r="M88" s="175">
        <v>52</v>
      </c>
      <c r="O88" s="13">
        <f t="shared" si="20"/>
        <v>0</v>
      </c>
      <c r="P88" s="13">
        <f t="shared" si="21"/>
        <v>0</v>
      </c>
    </row>
    <row r="89" spans="1:16" ht="15" customHeight="1" thickBot="1">
      <c r="A89" s="132" t="s">
        <v>161</v>
      </c>
      <c r="B89" s="168"/>
      <c r="C89" s="169">
        <v>11.2</v>
      </c>
      <c r="D89" s="170">
        <v>12.5</v>
      </c>
      <c r="E89" s="171"/>
      <c r="F89" s="166">
        <v>3293</v>
      </c>
      <c r="G89" s="153"/>
      <c r="H89" s="172">
        <f t="shared" si="17"/>
        <v>0</v>
      </c>
      <c r="I89" s="167"/>
      <c r="J89" s="167">
        <f t="shared" si="22"/>
        <v>3293</v>
      </c>
      <c r="K89" s="173">
        <f t="shared" si="23"/>
        <v>0</v>
      </c>
      <c r="L89" s="174">
        <v>0.308</v>
      </c>
      <c r="M89" s="175">
        <v>52</v>
      </c>
      <c r="O89" s="13">
        <f t="shared" si="20"/>
        <v>0</v>
      </c>
      <c r="P89" s="13">
        <f t="shared" si="21"/>
        <v>0</v>
      </c>
    </row>
    <row r="90" spans="1:16" ht="15" customHeight="1" thickBot="1">
      <c r="A90" s="132" t="s">
        <v>162</v>
      </c>
      <c r="B90" s="168"/>
      <c r="C90" s="169">
        <v>12.5</v>
      </c>
      <c r="D90" s="170">
        <v>14</v>
      </c>
      <c r="E90" s="171"/>
      <c r="F90" s="166">
        <v>3556</v>
      </c>
      <c r="G90" s="153"/>
      <c r="H90" s="172">
        <f t="shared" si="17"/>
        <v>0</v>
      </c>
      <c r="I90" s="167"/>
      <c r="J90" s="167">
        <f t="shared" si="22"/>
        <v>3556</v>
      </c>
      <c r="K90" s="173">
        <f t="shared" si="23"/>
        <v>0</v>
      </c>
      <c r="L90" s="174">
        <v>0.308</v>
      </c>
      <c r="M90" s="175">
        <v>52</v>
      </c>
      <c r="O90" s="13">
        <f t="shared" si="20"/>
        <v>0</v>
      </c>
      <c r="P90" s="13">
        <f t="shared" si="21"/>
        <v>0</v>
      </c>
    </row>
    <row r="91" spans="1:16" ht="15" customHeight="1" thickBot="1">
      <c r="A91" s="132" t="s">
        <v>356</v>
      </c>
      <c r="B91" s="168"/>
      <c r="C91" s="169">
        <v>11.2</v>
      </c>
      <c r="D91" s="170">
        <v>12.5</v>
      </c>
      <c r="E91" s="171"/>
      <c r="F91" s="166">
        <v>4029</v>
      </c>
      <c r="G91" s="153"/>
      <c r="H91" s="172">
        <f t="shared" si="17"/>
        <v>0</v>
      </c>
      <c r="I91" s="167"/>
      <c r="J91" s="167">
        <f t="shared" si="22"/>
        <v>4029</v>
      </c>
      <c r="K91" s="173">
        <f>G91*J91</f>
        <v>0</v>
      </c>
      <c r="L91" s="174">
        <v>0.36199999999999999</v>
      </c>
      <c r="M91" s="175">
        <v>50</v>
      </c>
      <c r="O91" s="13">
        <f t="shared" si="20"/>
        <v>0</v>
      </c>
      <c r="P91" s="13">
        <f t="shared" si="21"/>
        <v>0</v>
      </c>
    </row>
    <row r="92" spans="1:16" ht="15" customHeight="1" thickBot="1">
      <c r="A92" s="132" t="s">
        <v>357</v>
      </c>
      <c r="B92" s="168"/>
      <c r="C92" s="169">
        <v>12.5</v>
      </c>
      <c r="D92" s="170">
        <v>14</v>
      </c>
      <c r="E92" s="171"/>
      <c r="F92" s="166">
        <v>4453</v>
      </c>
      <c r="G92" s="153"/>
      <c r="H92" s="172">
        <f t="shared" si="17"/>
        <v>0</v>
      </c>
      <c r="I92" s="167"/>
      <c r="J92" s="167">
        <f t="shared" si="22"/>
        <v>4453</v>
      </c>
      <c r="K92" s="173">
        <f>G92*J92</f>
        <v>0</v>
      </c>
      <c r="L92" s="174">
        <v>0.36199999999999999</v>
      </c>
      <c r="M92" s="175">
        <v>50</v>
      </c>
      <c r="O92" s="13">
        <f t="shared" si="20"/>
        <v>0</v>
      </c>
      <c r="P92" s="13">
        <f t="shared" si="21"/>
        <v>0</v>
      </c>
    </row>
    <row r="93" spans="1:16" ht="15" customHeight="1" thickBot="1">
      <c r="A93" s="132" t="s">
        <v>358</v>
      </c>
      <c r="B93" s="168"/>
      <c r="C93" s="169">
        <v>18</v>
      </c>
      <c r="D93" s="170">
        <v>20</v>
      </c>
      <c r="E93" s="171"/>
      <c r="F93" s="166">
        <v>4876</v>
      </c>
      <c r="G93" s="153"/>
      <c r="H93" s="172">
        <f t="shared" si="17"/>
        <v>0</v>
      </c>
      <c r="I93" s="167"/>
      <c r="J93" s="167">
        <f t="shared" si="22"/>
        <v>4876</v>
      </c>
      <c r="K93" s="173">
        <f>G93*J93</f>
        <v>0</v>
      </c>
      <c r="L93" s="174">
        <v>0.36199999999999999</v>
      </c>
      <c r="M93" s="175">
        <v>55</v>
      </c>
      <c r="O93" s="13">
        <f t="shared" si="20"/>
        <v>0</v>
      </c>
      <c r="P93" s="13">
        <f t="shared" si="21"/>
        <v>0</v>
      </c>
    </row>
    <row r="94" spans="1:16" ht="15" customHeight="1" thickBot="1">
      <c r="A94" s="132" t="s">
        <v>359</v>
      </c>
      <c r="B94" s="168"/>
      <c r="C94" s="169">
        <v>22.4</v>
      </c>
      <c r="D94" s="170">
        <v>25</v>
      </c>
      <c r="E94" s="171"/>
      <c r="F94" s="166">
        <v>5482</v>
      </c>
      <c r="G94" s="153"/>
      <c r="H94" s="172">
        <f t="shared" si="17"/>
        <v>0</v>
      </c>
      <c r="I94" s="167"/>
      <c r="J94" s="167">
        <f t="shared" si="22"/>
        <v>5482</v>
      </c>
      <c r="K94" s="173">
        <f>G94*J94</f>
        <v>0</v>
      </c>
      <c r="L94" s="174">
        <v>0.79400000000000004</v>
      </c>
      <c r="M94" s="175">
        <v>98</v>
      </c>
      <c r="O94" s="13">
        <f t="shared" si="20"/>
        <v>0</v>
      </c>
      <c r="P94" s="13">
        <f t="shared" si="21"/>
        <v>0</v>
      </c>
    </row>
    <row r="95" spans="1:16" ht="15" customHeight="1" thickBot="1">
      <c r="A95" s="132" t="s">
        <v>360</v>
      </c>
      <c r="B95" s="168"/>
      <c r="C95" s="169">
        <v>25</v>
      </c>
      <c r="D95" s="170">
        <v>28</v>
      </c>
      <c r="E95" s="171"/>
      <c r="F95" s="166">
        <v>5924</v>
      </c>
      <c r="G95" s="153"/>
      <c r="H95" s="172">
        <f t="shared" si="17"/>
        <v>0</v>
      </c>
      <c r="I95" s="167"/>
      <c r="J95" s="167">
        <f t="shared" si="22"/>
        <v>5924</v>
      </c>
      <c r="K95" s="173">
        <f>G95*J95</f>
        <v>0</v>
      </c>
      <c r="L95" s="174">
        <v>0.79400000000000004</v>
      </c>
      <c r="M95" s="175">
        <v>101</v>
      </c>
      <c r="O95" s="13">
        <f t="shared" si="20"/>
        <v>0</v>
      </c>
      <c r="P95" s="13">
        <f t="shared" si="21"/>
        <v>0</v>
      </c>
    </row>
    <row r="96" spans="1:16" ht="30" customHeight="1" thickBot="1">
      <c r="A96" s="640" t="s">
        <v>867</v>
      </c>
      <c r="B96" s="641"/>
      <c r="C96" s="641"/>
      <c r="D96" s="641"/>
      <c r="E96" s="641"/>
      <c r="F96" s="641"/>
      <c r="G96" s="641"/>
      <c r="H96" s="641"/>
      <c r="I96" s="641"/>
      <c r="J96" s="641"/>
      <c r="K96" s="66"/>
      <c r="L96" s="64"/>
      <c r="M96" s="67"/>
      <c r="N96" s="160"/>
      <c r="O96" s="15"/>
      <c r="P96" s="15"/>
    </row>
    <row r="97" spans="1:16" ht="30" customHeight="1" thickBot="1">
      <c r="A97" s="595" t="s">
        <v>868</v>
      </c>
      <c r="B97" s="596"/>
      <c r="C97" s="596"/>
      <c r="D97" s="596"/>
      <c r="E97" s="596"/>
      <c r="F97" s="596"/>
      <c r="G97" s="596"/>
      <c r="H97" s="596"/>
      <c r="I97" s="596"/>
      <c r="J97" s="596"/>
      <c r="K97" s="596"/>
      <c r="L97" s="596"/>
      <c r="M97" s="597"/>
      <c r="N97" s="160"/>
      <c r="O97" s="15"/>
      <c r="P97" s="15"/>
    </row>
    <row r="98" spans="1:16" ht="15" customHeight="1" thickBot="1">
      <c r="A98" s="132" t="s">
        <v>1025</v>
      </c>
      <c r="B98" s="168"/>
      <c r="C98" s="169">
        <v>3.6</v>
      </c>
      <c r="D98" s="170">
        <v>4.0999999999999996</v>
      </c>
      <c r="E98" s="171"/>
      <c r="F98" s="166">
        <v>1975</v>
      </c>
      <c r="G98" s="153"/>
      <c r="H98" s="172">
        <f t="shared" ref="H98:H105" si="24">$M$3</f>
        <v>0</v>
      </c>
      <c r="I98" s="167"/>
      <c r="J98" s="167">
        <f t="shared" ref="J98:J105" si="25">SUM(F98-(F98*H98))</f>
        <v>1975</v>
      </c>
      <c r="K98" s="173">
        <f t="shared" ref="K98:K105" si="26">G98*J98</f>
        <v>0</v>
      </c>
      <c r="L98" s="174">
        <v>0.29099999999999998</v>
      </c>
      <c r="M98" s="175">
        <v>37</v>
      </c>
      <c r="O98" s="13">
        <f t="shared" ref="O98:O105" si="27">G98*L98</f>
        <v>0</v>
      </c>
      <c r="P98" s="13">
        <f t="shared" ref="P98:P105" si="28">G98*M98</f>
        <v>0</v>
      </c>
    </row>
    <row r="99" spans="1:16" ht="15" customHeight="1" thickBot="1">
      <c r="A99" s="132" t="s">
        <v>1027</v>
      </c>
      <c r="B99" s="168"/>
      <c r="C99" s="169">
        <v>4</v>
      </c>
      <c r="D99" s="170">
        <v>4.5</v>
      </c>
      <c r="E99" s="171"/>
      <c r="F99" s="166">
        <v>2104</v>
      </c>
      <c r="G99" s="153"/>
      <c r="H99" s="172">
        <f t="shared" si="24"/>
        <v>0</v>
      </c>
      <c r="I99" s="167"/>
      <c r="J99" s="167">
        <f t="shared" si="25"/>
        <v>2104</v>
      </c>
      <c r="K99" s="173">
        <f t="shared" si="26"/>
        <v>0</v>
      </c>
      <c r="L99" s="174">
        <v>0.29099999999999998</v>
      </c>
      <c r="M99" s="175">
        <v>37</v>
      </c>
      <c r="O99" s="13">
        <f t="shared" si="27"/>
        <v>0</v>
      </c>
      <c r="P99" s="13">
        <f t="shared" si="28"/>
        <v>0</v>
      </c>
    </row>
    <row r="100" spans="1:16" ht="15" customHeight="1" thickBot="1">
      <c r="A100" s="132" t="s">
        <v>1026</v>
      </c>
      <c r="B100" s="168"/>
      <c r="C100" s="169">
        <v>5.6</v>
      </c>
      <c r="D100" s="170">
        <v>6.3</v>
      </c>
      <c r="E100" s="171"/>
      <c r="F100" s="166">
        <v>2303</v>
      </c>
      <c r="G100" s="153"/>
      <c r="H100" s="172">
        <f t="shared" si="24"/>
        <v>0</v>
      </c>
      <c r="I100" s="167"/>
      <c r="J100" s="167">
        <f t="shared" si="25"/>
        <v>2303</v>
      </c>
      <c r="K100" s="173">
        <f t="shared" si="26"/>
        <v>0</v>
      </c>
      <c r="L100" s="174">
        <v>0.29099999999999998</v>
      </c>
      <c r="M100" s="175">
        <v>37</v>
      </c>
      <c r="O100" s="13">
        <f t="shared" si="27"/>
        <v>0</v>
      </c>
      <c r="P100" s="13">
        <f t="shared" si="28"/>
        <v>0</v>
      </c>
    </row>
    <row r="101" spans="1:16" ht="15" customHeight="1" thickBot="1">
      <c r="A101" s="132" t="s">
        <v>1028</v>
      </c>
      <c r="B101" s="168"/>
      <c r="C101" s="169">
        <v>7.1</v>
      </c>
      <c r="D101" s="170">
        <v>8</v>
      </c>
      <c r="E101" s="171"/>
      <c r="F101" s="166">
        <v>2502</v>
      </c>
      <c r="G101" s="153"/>
      <c r="H101" s="172">
        <f t="shared" si="24"/>
        <v>0</v>
      </c>
      <c r="I101" s="167"/>
      <c r="J101" s="167">
        <f t="shared" si="25"/>
        <v>2502</v>
      </c>
      <c r="K101" s="173">
        <f t="shared" si="26"/>
        <v>0</v>
      </c>
      <c r="L101" s="174">
        <v>0.29099999999999998</v>
      </c>
      <c r="M101" s="175">
        <v>38</v>
      </c>
      <c r="O101" s="13">
        <f t="shared" si="27"/>
        <v>0</v>
      </c>
      <c r="P101" s="13">
        <f t="shared" si="28"/>
        <v>0</v>
      </c>
    </row>
    <row r="102" spans="1:16" ht="15" customHeight="1" thickBot="1">
      <c r="A102" s="132" t="s">
        <v>1029</v>
      </c>
      <c r="B102" s="168"/>
      <c r="C102" s="169">
        <v>9</v>
      </c>
      <c r="D102" s="170">
        <v>10</v>
      </c>
      <c r="E102" s="171"/>
      <c r="F102" s="166">
        <v>3172</v>
      </c>
      <c r="G102" s="153"/>
      <c r="H102" s="172">
        <f t="shared" si="24"/>
        <v>0</v>
      </c>
      <c r="I102" s="167"/>
      <c r="J102" s="167">
        <f t="shared" si="25"/>
        <v>3172</v>
      </c>
      <c r="K102" s="173">
        <f t="shared" si="26"/>
        <v>0</v>
      </c>
      <c r="L102" s="174">
        <v>0.45200000000000001</v>
      </c>
      <c r="M102" s="175">
        <v>61</v>
      </c>
      <c r="O102" s="13">
        <f t="shared" si="27"/>
        <v>0</v>
      </c>
      <c r="P102" s="13">
        <f t="shared" si="28"/>
        <v>0</v>
      </c>
    </row>
    <row r="103" spans="1:16" ht="15" customHeight="1" thickBot="1">
      <c r="A103" s="132" t="s">
        <v>1030</v>
      </c>
      <c r="B103" s="168"/>
      <c r="C103" s="169">
        <v>11.2</v>
      </c>
      <c r="D103" s="170">
        <v>12.5</v>
      </c>
      <c r="E103" s="171"/>
      <c r="F103" s="166">
        <v>3507</v>
      </c>
      <c r="G103" s="153"/>
      <c r="H103" s="172">
        <f t="shared" si="24"/>
        <v>0</v>
      </c>
      <c r="I103" s="167"/>
      <c r="J103" s="167">
        <f t="shared" si="25"/>
        <v>3507</v>
      </c>
      <c r="K103" s="173">
        <f t="shared" si="26"/>
        <v>0</v>
      </c>
      <c r="L103" s="174">
        <v>0.45200000000000001</v>
      </c>
      <c r="M103" s="175">
        <v>61</v>
      </c>
      <c r="O103" s="13">
        <f t="shared" si="27"/>
        <v>0</v>
      </c>
      <c r="P103" s="13">
        <f t="shared" si="28"/>
        <v>0</v>
      </c>
    </row>
    <row r="104" spans="1:16" s="11" customFormat="1" ht="15" customHeight="1" thickBot="1">
      <c r="A104" s="132" t="s">
        <v>1031</v>
      </c>
      <c r="B104" s="168"/>
      <c r="C104" s="169">
        <v>12.5</v>
      </c>
      <c r="D104" s="170">
        <v>14</v>
      </c>
      <c r="E104" s="171"/>
      <c r="F104" s="166">
        <v>4034</v>
      </c>
      <c r="G104" s="153"/>
      <c r="H104" s="172">
        <f t="shared" si="24"/>
        <v>0</v>
      </c>
      <c r="I104" s="167"/>
      <c r="J104" s="167">
        <f t="shared" si="25"/>
        <v>4034</v>
      </c>
      <c r="K104" s="173">
        <f t="shared" si="26"/>
        <v>0</v>
      </c>
      <c r="L104" s="174">
        <v>0.45200000000000001</v>
      </c>
      <c r="M104" s="175">
        <v>61</v>
      </c>
      <c r="N104" s="26"/>
      <c r="O104" s="13">
        <f t="shared" si="27"/>
        <v>0</v>
      </c>
      <c r="P104" s="13">
        <f t="shared" si="28"/>
        <v>0</v>
      </c>
    </row>
    <row r="105" spans="1:16" ht="15" customHeight="1" thickBot="1">
      <c r="A105" s="132" t="s">
        <v>1032</v>
      </c>
      <c r="B105" s="168"/>
      <c r="C105" s="169">
        <v>14</v>
      </c>
      <c r="D105" s="170">
        <v>16</v>
      </c>
      <c r="E105" s="171"/>
      <c r="F105" s="166">
        <v>4781</v>
      </c>
      <c r="G105" s="153"/>
      <c r="H105" s="172">
        <f t="shared" si="24"/>
        <v>0</v>
      </c>
      <c r="I105" s="167"/>
      <c r="J105" s="167">
        <f t="shared" si="25"/>
        <v>4781</v>
      </c>
      <c r="K105" s="173">
        <f t="shared" si="26"/>
        <v>0</v>
      </c>
      <c r="L105" s="174">
        <v>0.45200000000000001</v>
      </c>
      <c r="M105" s="175">
        <v>62</v>
      </c>
      <c r="N105" s="26"/>
      <c r="O105" s="13">
        <f t="shared" si="27"/>
        <v>0</v>
      </c>
      <c r="P105" s="13">
        <f t="shared" si="28"/>
        <v>0</v>
      </c>
    </row>
    <row r="106" spans="1:16" s="15" customFormat="1" ht="13.5" thickBot="1">
      <c r="A106" s="206"/>
      <c r="B106" s="881"/>
      <c r="C106" s="881"/>
      <c r="D106" s="881"/>
      <c r="E106" s="881"/>
      <c r="F106" s="206"/>
      <c r="G106" s="206"/>
      <c r="H106" s="206"/>
      <c r="I106" s="206"/>
      <c r="J106" s="206"/>
      <c r="K106" s="206"/>
      <c r="L106" s="206"/>
      <c r="M106" s="206"/>
      <c r="O106" s="13"/>
      <c r="P106" s="13"/>
    </row>
    <row r="107" spans="1:16" s="15" customFormat="1" ht="30" customHeight="1" thickBot="1">
      <c r="A107" s="176" t="s">
        <v>381</v>
      </c>
      <c r="B107" s="770" t="s">
        <v>383</v>
      </c>
      <c r="C107" s="771"/>
      <c r="D107" s="771"/>
      <c r="E107" s="772"/>
      <c r="F107" s="176"/>
      <c r="G107" s="176"/>
      <c r="H107" s="176"/>
      <c r="I107" s="307"/>
      <c r="J107" s="304"/>
      <c r="K107" s="304"/>
      <c r="L107" s="304"/>
      <c r="M107" s="304"/>
      <c r="O107" s="13"/>
      <c r="P107" s="13"/>
    </row>
    <row r="108" spans="1:16" s="15" customFormat="1" ht="81.599999999999994" customHeight="1" thickBot="1">
      <c r="A108" s="132" t="s">
        <v>126</v>
      </c>
      <c r="B108" s="375" t="s">
        <v>257</v>
      </c>
      <c r="C108" s="855" t="s">
        <v>873</v>
      </c>
      <c r="D108" s="855"/>
      <c r="E108" s="182"/>
      <c r="F108" s="166">
        <v>642</v>
      </c>
      <c r="G108" s="153"/>
      <c r="H108" s="215">
        <f t="shared" ref="H108:H128" si="29">$M$3</f>
        <v>0</v>
      </c>
      <c r="I108" s="372"/>
      <c r="J108" s="166">
        <f t="shared" ref="J108:J115" si="30">SUM(F108-(F108*H108))</f>
        <v>642</v>
      </c>
      <c r="K108" s="156">
        <f t="shared" ref="K108:K115" si="31">G108*J108</f>
        <v>0</v>
      </c>
      <c r="L108" s="157">
        <v>0.03</v>
      </c>
      <c r="M108" s="158">
        <v>4.3</v>
      </c>
      <c r="O108" s="13">
        <f t="shared" ref="O108:O167" si="32">G108*L108</f>
        <v>0</v>
      </c>
      <c r="P108" s="13">
        <f t="shared" ref="P108:P167" si="33">G108*M108</f>
        <v>0</v>
      </c>
    </row>
    <row r="109" spans="1:16" s="15" customFormat="1" ht="81.599999999999994" customHeight="1" thickBot="1">
      <c r="A109" s="132" t="s">
        <v>1293</v>
      </c>
      <c r="B109" s="375" t="s">
        <v>257</v>
      </c>
      <c r="C109" s="855" t="s">
        <v>873</v>
      </c>
      <c r="D109" s="855"/>
      <c r="E109" s="182"/>
      <c r="F109" s="166">
        <v>642</v>
      </c>
      <c r="G109" s="153"/>
      <c r="H109" s="215">
        <f t="shared" si="29"/>
        <v>0</v>
      </c>
      <c r="I109" s="372"/>
      <c r="J109" s="166">
        <f t="shared" si="30"/>
        <v>642</v>
      </c>
      <c r="K109" s="156">
        <f t="shared" si="31"/>
        <v>0</v>
      </c>
      <c r="L109" s="157">
        <v>4.0000000000000001E-3</v>
      </c>
      <c r="M109" s="158">
        <v>0.3</v>
      </c>
      <c r="O109" s="13">
        <f>G109*L109</f>
        <v>0</v>
      </c>
      <c r="P109" s="13">
        <f>G109*M109</f>
        <v>0</v>
      </c>
    </row>
    <row r="110" spans="1:16" s="15" customFormat="1" ht="30" customHeight="1" thickBot="1">
      <c r="A110" s="132" t="s">
        <v>124</v>
      </c>
      <c r="B110" s="376" t="s">
        <v>199</v>
      </c>
      <c r="C110" s="855" t="s">
        <v>61</v>
      </c>
      <c r="D110" s="855"/>
      <c r="E110" s="181"/>
      <c r="F110" s="324">
        <v>178</v>
      </c>
      <c r="G110" s="263"/>
      <c r="H110" s="371">
        <f t="shared" si="29"/>
        <v>0</v>
      </c>
      <c r="I110" s="373"/>
      <c r="J110" s="370">
        <f t="shared" si="30"/>
        <v>178</v>
      </c>
      <c r="K110" s="326">
        <f t="shared" si="31"/>
        <v>0</v>
      </c>
      <c r="L110" s="327">
        <v>1.2E-2</v>
      </c>
      <c r="M110" s="328">
        <v>1.4</v>
      </c>
      <c r="O110" s="13">
        <f t="shared" si="32"/>
        <v>0</v>
      </c>
      <c r="P110" s="13">
        <f t="shared" si="33"/>
        <v>0</v>
      </c>
    </row>
    <row r="111" spans="1:16" s="15" customFormat="1" ht="30" customHeight="1" thickBot="1">
      <c r="A111" s="132" t="s">
        <v>127</v>
      </c>
      <c r="B111" s="183" t="s">
        <v>199</v>
      </c>
      <c r="C111" s="855" t="s">
        <v>62</v>
      </c>
      <c r="D111" s="855"/>
      <c r="E111" s="181"/>
      <c r="F111" s="166">
        <v>232</v>
      </c>
      <c r="G111" s="153"/>
      <c r="H111" s="215">
        <f t="shared" si="29"/>
        <v>0</v>
      </c>
      <c r="I111" s="372"/>
      <c r="J111" s="166">
        <f t="shared" si="30"/>
        <v>232</v>
      </c>
      <c r="K111" s="156">
        <f t="shared" si="31"/>
        <v>0</v>
      </c>
      <c r="L111" s="157">
        <v>1.2E-2</v>
      </c>
      <c r="M111" s="158">
        <v>1.8</v>
      </c>
      <c r="O111" s="13">
        <f t="shared" si="32"/>
        <v>0</v>
      </c>
      <c r="P111" s="13">
        <f t="shared" si="33"/>
        <v>0</v>
      </c>
    </row>
    <row r="112" spans="1:16" s="15" customFormat="1" ht="30" customHeight="1" thickBot="1">
      <c r="A112" s="132" t="s">
        <v>125</v>
      </c>
      <c r="B112" s="375" t="s">
        <v>199</v>
      </c>
      <c r="C112" s="855" t="s">
        <v>63</v>
      </c>
      <c r="D112" s="855"/>
      <c r="E112" s="182"/>
      <c r="F112" s="331">
        <v>527</v>
      </c>
      <c r="G112" s="76"/>
      <c r="H112" s="106">
        <f t="shared" si="29"/>
        <v>0</v>
      </c>
      <c r="I112" s="374"/>
      <c r="J112" s="142">
        <f t="shared" si="30"/>
        <v>527</v>
      </c>
      <c r="K112" s="79">
        <f t="shared" si="31"/>
        <v>0</v>
      </c>
      <c r="L112" s="332">
        <v>0.03</v>
      </c>
      <c r="M112" s="333">
        <v>4</v>
      </c>
      <c r="O112" s="13">
        <f t="shared" si="32"/>
        <v>0</v>
      </c>
      <c r="P112" s="13">
        <f t="shared" si="33"/>
        <v>0</v>
      </c>
    </row>
    <row r="113" spans="1:16" s="15" customFormat="1" ht="30" customHeight="1" thickBot="1">
      <c r="A113" s="132" t="s">
        <v>1297</v>
      </c>
      <c r="B113" s="376" t="s">
        <v>199</v>
      </c>
      <c r="C113" s="855" t="s">
        <v>61</v>
      </c>
      <c r="D113" s="855"/>
      <c r="E113" s="181"/>
      <c r="F113" s="331">
        <v>527</v>
      </c>
      <c r="G113" s="529"/>
      <c r="H113" s="106">
        <f t="shared" si="29"/>
        <v>0</v>
      </c>
      <c r="I113" s="524"/>
      <c r="J113" s="142">
        <f t="shared" si="30"/>
        <v>527</v>
      </c>
      <c r="K113" s="79">
        <f t="shared" si="31"/>
        <v>0</v>
      </c>
      <c r="L113" s="332">
        <v>0.03</v>
      </c>
      <c r="M113" s="333">
        <v>4</v>
      </c>
      <c r="O113" s="13">
        <f>G113*L113</f>
        <v>0</v>
      </c>
      <c r="P113" s="13">
        <f>G113*M113</f>
        <v>0</v>
      </c>
    </row>
    <row r="114" spans="1:16" s="15" customFormat="1" ht="30" customHeight="1" thickBot="1">
      <c r="A114" s="132" t="s">
        <v>1298</v>
      </c>
      <c r="B114" s="183" t="s">
        <v>199</v>
      </c>
      <c r="C114" s="855" t="s">
        <v>62</v>
      </c>
      <c r="D114" s="855"/>
      <c r="E114" s="181"/>
      <c r="F114" s="331">
        <v>527</v>
      </c>
      <c r="G114" s="529"/>
      <c r="H114" s="106">
        <f t="shared" si="29"/>
        <v>0</v>
      </c>
      <c r="I114" s="524"/>
      <c r="J114" s="142">
        <f t="shared" si="30"/>
        <v>527</v>
      </c>
      <c r="K114" s="79">
        <f t="shared" si="31"/>
        <v>0</v>
      </c>
      <c r="L114" s="332">
        <v>0.03</v>
      </c>
      <c r="M114" s="333">
        <v>4</v>
      </c>
      <c r="O114" s="13">
        <f>G114*L114</f>
        <v>0</v>
      </c>
      <c r="P114" s="13">
        <f>G114*M114</f>
        <v>0</v>
      </c>
    </row>
    <row r="115" spans="1:16" s="15" customFormat="1" ht="30" customHeight="1" thickBot="1">
      <c r="A115" s="132" t="s">
        <v>1299</v>
      </c>
      <c r="B115" s="375" t="s">
        <v>199</v>
      </c>
      <c r="C115" s="855" t="s">
        <v>63</v>
      </c>
      <c r="D115" s="855"/>
      <c r="E115" s="182"/>
      <c r="F115" s="331">
        <v>527</v>
      </c>
      <c r="G115" s="529"/>
      <c r="H115" s="106">
        <f t="shared" si="29"/>
        <v>0</v>
      </c>
      <c r="I115" s="524"/>
      <c r="J115" s="142">
        <f t="shared" si="30"/>
        <v>527</v>
      </c>
      <c r="K115" s="79">
        <f t="shared" si="31"/>
        <v>0</v>
      </c>
      <c r="L115" s="332">
        <v>0.03</v>
      </c>
      <c r="M115" s="333">
        <v>4</v>
      </c>
      <c r="O115" s="13">
        <f>G115*L115</f>
        <v>0</v>
      </c>
      <c r="P115" s="13">
        <f>G115*M115</f>
        <v>0</v>
      </c>
    </row>
    <row r="116" spans="1:16" s="15" customFormat="1" ht="30" customHeight="1" thickBot="1">
      <c r="A116" s="132" t="s">
        <v>175</v>
      </c>
      <c r="B116" s="376" t="s">
        <v>199</v>
      </c>
      <c r="C116" s="855" t="s">
        <v>146</v>
      </c>
      <c r="D116" s="855"/>
      <c r="E116" s="181"/>
      <c r="F116" s="166">
        <v>128</v>
      </c>
      <c r="G116" s="153"/>
      <c r="H116" s="215">
        <f t="shared" si="29"/>
        <v>0</v>
      </c>
      <c r="I116" s="372"/>
      <c r="J116" s="166">
        <f t="shared" ref="J116:J121" si="34">SUM(F116-(F116*H116))</f>
        <v>128</v>
      </c>
      <c r="K116" s="156">
        <f t="shared" ref="K116:K121" si="35">G116*J116</f>
        <v>0</v>
      </c>
      <c r="L116" s="157"/>
      <c r="M116" s="158"/>
      <c r="O116" s="13">
        <f t="shared" si="32"/>
        <v>0</v>
      </c>
      <c r="P116" s="13">
        <f t="shared" si="33"/>
        <v>0</v>
      </c>
    </row>
    <row r="117" spans="1:16" s="15" customFormat="1" ht="30" customHeight="1" thickBot="1">
      <c r="A117" s="132" t="s">
        <v>176</v>
      </c>
      <c r="B117" s="377" t="s">
        <v>199</v>
      </c>
      <c r="C117" s="855" t="s">
        <v>147</v>
      </c>
      <c r="D117" s="855"/>
      <c r="E117" s="181"/>
      <c r="F117" s="324">
        <v>128</v>
      </c>
      <c r="G117" s="263"/>
      <c r="H117" s="371">
        <f t="shared" si="29"/>
        <v>0</v>
      </c>
      <c r="I117" s="373"/>
      <c r="J117" s="370">
        <f t="shared" si="34"/>
        <v>128</v>
      </c>
      <c r="K117" s="326">
        <f t="shared" si="35"/>
        <v>0</v>
      </c>
      <c r="L117" s="327"/>
      <c r="M117" s="328"/>
      <c r="O117" s="13">
        <f t="shared" si="32"/>
        <v>0</v>
      </c>
      <c r="P117" s="13">
        <f t="shared" si="33"/>
        <v>0</v>
      </c>
    </row>
    <row r="118" spans="1:16" s="15" customFormat="1" ht="30" customHeight="1" thickBot="1">
      <c r="A118" s="132" t="s">
        <v>34</v>
      </c>
      <c r="B118" s="616" t="s">
        <v>231</v>
      </c>
      <c r="C118" s="617"/>
      <c r="D118" s="617"/>
      <c r="E118" s="617"/>
      <c r="F118" s="166">
        <v>389</v>
      </c>
      <c r="G118" s="153"/>
      <c r="H118" s="215">
        <f t="shared" si="29"/>
        <v>0</v>
      </c>
      <c r="I118" s="167"/>
      <c r="J118" s="166">
        <f t="shared" si="34"/>
        <v>389</v>
      </c>
      <c r="K118" s="156">
        <f t="shared" si="35"/>
        <v>0</v>
      </c>
      <c r="L118" s="157">
        <v>0.03</v>
      </c>
      <c r="M118" s="158">
        <v>2.6</v>
      </c>
      <c r="O118" s="13">
        <f t="shared" si="32"/>
        <v>0</v>
      </c>
      <c r="P118" s="13">
        <f t="shared" si="33"/>
        <v>0</v>
      </c>
    </row>
    <row r="119" spans="1:16" s="15" customFormat="1" ht="30" customHeight="1" thickBot="1">
      <c r="A119" s="132" t="s">
        <v>35</v>
      </c>
      <c r="B119" s="616" t="s">
        <v>232</v>
      </c>
      <c r="C119" s="617"/>
      <c r="D119" s="617"/>
      <c r="E119" s="617"/>
      <c r="F119" s="166">
        <v>443</v>
      </c>
      <c r="G119" s="77"/>
      <c r="H119" s="107">
        <f t="shared" si="29"/>
        <v>0</v>
      </c>
      <c r="I119" s="308"/>
      <c r="J119" s="166">
        <f t="shared" si="34"/>
        <v>443</v>
      </c>
      <c r="K119" s="80">
        <f t="shared" si="35"/>
        <v>0</v>
      </c>
      <c r="L119" s="70">
        <v>0.03</v>
      </c>
      <c r="M119" s="100">
        <v>3.3</v>
      </c>
      <c r="O119" s="13">
        <f t="shared" si="32"/>
        <v>0</v>
      </c>
      <c r="P119" s="13">
        <f t="shared" si="33"/>
        <v>0</v>
      </c>
    </row>
    <row r="120" spans="1:16" ht="30" customHeight="1" thickBot="1">
      <c r="A120" s="132" t="s">
        <v>36</v>
      </c>
      <c r="B120" s="616" t="s">
        <v>233</v>
      </c>
      <c r="C120" s="617"/>
      <c r="D120" s="617"/>
      <c r="E120" s="617"/>
      <c r="F120" s="166">
        <v>430</v>
      </c>
      <c r="G120" s="77"/>
      <c r="H120" s="107">
        <f t="shared" si="29"/>
        <v>0</v>
      </c>
      <c r="I120" s="308"/>
      <c r="J120" s="166">
        <f t="shared" si="34"/>
        <v>430</v>
      </c>
      <c r="K120" s="80">
        <f t="shared" si="35"/>
        <v>0</v>
      </c>
      <c r="L120" s="70">
        <v>0.03</v>
      </c>
      <c r="M120" s="100">
        <v>3</v>
      </c>
      <c r="O120" s="13">
        <f t="shared" si="32"/>
        <v>0</v>
      </c>
      <c r="P120" s="13">
        <f t="shared" si="33"/>
        <v>0</v>
      </c>
    </row>
    <row r="121" spans="1:16" ht="30" customHeight="1" thickBot="1">
      <c r="A121" s="132" t="s">
        <v>37</v>
      </c>
      <c r="B121" s="616" t="s">
        <v>234</v>
      </c>
      <c r="C121" s="617"/>
      <c r="D121" s="617"/>
      <c r="E121" s="617"/>
      <c r="F121" s="166">
        <v>462</v>
      </c>
      <c r="G121" s="77"/>
      <c r="H121" s="107">
        <f t="shared" si="29"/>
        <v>0</v>
      </c>
      <c r="I121" s="308"/>
      <c r="J121" s="166">
        <f t="shared" si="34"/>
        <v>462</v>
      </c>
      <c r="K121" s="80">
        <f t="shared" si="35"/>
        <v>0</v>
      </c>
      <c r="L121" s="70">
        <v>0.03</v>
      </c>
      <c r="M121" s="100">
        <v>3.8</v>
      </c>
      <c r="O121" s="13">
        <f t="shared" si="32"/>
        <v>0</v>
      </c>
      <c r="P121" s="13">
        <f t="shared" si="33"/>
        <v>0</v>
      </c>
    </row>
    <row r="122" spans="1:16" s="15" customFormat="1" ht="30" customHeight="1" thickBot="1">
      <c r="A122" s="132" t="s">
        <v>262</v>
      </c>
      <c r="B122" s="616" t="s">
        <v>33</v>
      </c>
      <c r="C122" s="617"/>
      <c r="D122" s="617"/>
      <c r="E122" s="617"/>
      <c r="F122" s="166">
        <v>202</v>
      </c>
      <c r="G122" s="77"/>
      <c r="H122" s="107">
        <f t="shared" si="29"/>
        <v>0</v>
      </c>
      <c r="I122" s="308"/>
      <c r="J122" s="166">
        <f t="shared" ref="J122:J136" si="36">SUM(F122-(F122*H122))</f>
        <v>202</v>
      </c>
      <c r="K122" s="80">
        <f t="shared" ref="K122:K136" si="37">G122*J122</f>
        <v>0</v>
      </c>
      <c r="L122" s="70">
        <v>3.0000000000000001E-3</v>
      </c>
      <c r="M122" s="100">
        <v>1.1000000000000001</v>
      </c>
      <c r="O122" s="13">
        <f t="shared" si="32"/>
        <v>0</v>
      </c>
      <c r="P122" s="13">
        <f t="shared" si="33"/>
        <v>0</v>
      </c>
    </row>
    <row r="123" spans="1:16" s="15" customFormat="1" ht="30" customHeight="1" thickBot="1">
      <c r="A123" s="132" t="s">
        <v>263</v>
      </c>
      <c r="B123" s="616" t="s">
        <v>149</v>
      </c>
      <c r="C123" s="617"/>
      <c r="D123" s="617"/>
      <c r="E123" s="617"/>
      <c r="F123" s="166">
        <v>221</v>
      </c>
      <c r="G123" s="77"/>
      <c r="H123" s="107">
        <f t="shared" si="29"/>
        <v>0</v>
      </c>
      <c r="I123" s="308"/>
      <c r="J123" s="166">
        <f t="shared" si="36"/>
        <v>221</v>
      </c>
      <c r="K123" s="80">
        <f t="shared" si="37"/>
        <v>0</v>
      </c>
      <c r="L123" s="70">
        <v>4.0000000000000001E-3</v>
      </c>
      <c r="M123" s="100">
        <v>0.8</v>
      </c>
      <c r="O123" s="13">
        <f t="shared" si="32"/>
        <v>0</v>
      </c>
      <c r="P123" s="13">
        <f t="shared" si="33"/>
        <v>0</v>
      </c>
    </row>
    <row r="124" spans="1:16" s="15" customFormat="1" ht="30" customHeight="1" thickBot="1">
      <c r="A124" s="132" t="s">
        <v>265</v>
      </c>
      <c r="B124" s="616" t="s">
        <v>150</v>
      </c>
      <c r="C124" s="617"/>
      <c r="D124" s="617"/>
      <c r="E124" s="617"/>
      <c r="F124" s="166">
        <v>213</v>
      </c>
      <c r="G124" s="77"/>
      <c r="H124" s="107">
        <f t="shared" si="29"/>
        <v>0</v>
      </c>
      <c r="I124" s="308"/>
      <c r="J124" s="166">
        <f t="shared" si="36"/>
        <v>213</v>
      </c>
      <c r="K124" s="80">
        <f t="shared" si="37"/>
        <v>0</v>
      </c>
      <c r="L124" s="70">
        <v>4.0000000000000001E-3</v>
      </c>
      <c r="M124" s="100">
        <v>0.8</v>
      </c>
      <c r="O124" s="13">
        <f t="shared" si="32"/>
        <v>0</v>
      </c>
      <c r="P124" s="13">
        <f t="shared" si="33"/>
        <v>0</v>
      </c>
    </row>
    <row r="125" spans="1:16" s="15" customFormat="1" ht="30" customHeight="1" thickBot="1">
      <c r="A125" s="132" t="s">
        <v>264</v>
      </c>
      <c r="B125" s="616" t="s">
        <v>32</v>
      </c>
      <c r="C125" s="617"/>
      <c r="D125" s="617"/>
      <c r="E125" s="617"/>
      <c r="F125" s="166">
        <v>214</v>
      </c>
      <c r="G125" s="77"/>
      <c r="H125" s="107">
        <f t="shared" si="29"/>
        <v>0</v>
      </c>
      <c r="I125" s="308"/>
      <c r="J125" s="166">
        <f t="shared" si="36"/>
        <v>214</v>
      </c>
      <c r="K125" s="80">
        <f t="shared" si="37"/>
        <v>0</v>
      </c>
      <c r="L125" s="70">
        <v>4.0000000000000001E-3</v>
      </c>
      <c r="M125" s="100">
        <v>0.3</v>
      </c>
      <c r="O125" s="13">
        <f t="shared" si="32"/>
        <v>0</v>
      </c>
      <c r="P125" s="13">
        <f t="shared" si="33"/>
        <v>0</v>
      </c>
    </row>
    <row r="126" spans="1:16" s="15" customFormat="1" ht="30" customHeight="1" thickBot="1">
      <c r="A126" s="132" t="s">
        <v>69</v>
      </c>
      <c r="B126" s="616" t="s">
        <v>152</v>
      </c>
      <c r="C126" s="617"/>
      <c r="D126" s="617"/>
      <c r="E126" s="617"/>
      <c r="F126" s="166">
        <v>280</v>
      </c>
      <c r="G126" s="77"/>
      <c r="H126" s="107">
        <f t="shared" si="29"/>
        <v>0</v>
      </c>
      <c r="I126" s="308"/>
      <c r="J126" s="166">
        <f t="shared" si="36"/>
        <v>280</v>
      </c>
      <c r="K126" s="80">
        <f t="shared" si="37"/>
        <v>0</v>
      </c>
      <c r="L126" s="70">
        <v>0.01</v>
      </c>
      <c r="M126" s="100">
        <v>0.5</v>
      </c>
      <c r="O126" s="13">
        <f t="shared" si="32"/>
        <v>0</v>
      </c>
      <c r="P126" s="13">
        <f t="shared" si="33"/>
        <v>0</v>
      </c>
    </row>
    <row r="127" spans="1:16" s="15" customFormat="1" ht="30" customHeight="1" thickBot="1">
      <c r="A127" s="132" t="s">
        <v>151</v>
      </c>
      <c r="B127" s="616" t="s">
        <v>953</v>
      </c>
      <c r="C127" s="617"/>
      <c r="D127" s="617"/>
      <c r="E127" s="617"/>
      <c r="F127" s="166">
        <v>167</v>
      </c>
      <c r="G127" s="77"/>
      <c r="H127" s="107">
        <f t="shared" si="29"/>
        <v>0</v>
      </c>
      <c r="I127" s="308"/>
      <c r="J127" s="166">
        <f t="shared" si="36"/>
        <v>167</v>
      </c>
      <c r="K127" s="80">
        <f t="shared" si="37"/>
        <v>0</v>
      </c>
      <c r="L127" s="70"/>
      <c r="M127" s="100"/>
      <c r="O127" s="13">
        <f t="shared" si="32"/>
        <v>0</v>
      </c>
      <c r="P127" s="13">
        <f t="shared" si="33"/>
        <v>0</v>
      </c>
    </row>
    <row r="128" spans="1:16" s="15" customFormat="1" ht="30" customHeight="1" thickBot="1">
      <c r="A128" s="132" t="s">
        <v>655</v>
      </c>
      <c r="B128" s="616" t="s">
        <v>350</v>
      </c>
      <c r="C128" s="617"/>
      <c r="D128" s="617"/>
      <c r="E128" s="617"/>
      <c r="F128" s="166">
        <v>171</v>
      </c>
      <c r="G128" s="77"/>
      <c r="H128" s="107">
        <f t="shared" si="29"/>
        <v>0</v>
      </c>
      <c r="I128" s="308"/>
      <c r="J128" s="166">
        <f>SUM(F128-(F128*H128))</f>
        <v>171</v>
      </c>
      <c r="K128" s="80">
        <f>G128*J128</f>
        <v>0</v>
      </c>
      <c r="L128" s="70"/>
      <c r="M128" s="100"/>
      <c r="O128" s="13">
        <f t="shared" si="32"/>
        <v>0</v>
      </c>
      <c r="P128" s="13">
        <f t="shared" si="33"/>
        <v>0</v>
      </c>
    </row>
    <row r="129" spans="1:16" s="15" customFormat="1" ht="30" customHeight="1" thickBot="1">
      <c r="A129" s="132" t="s">
        <v>294</v>
      </c>
      <c r="B129" s="616" t="s">
        <v>228</v>
      </c>
      <c r="C129" s="617"/>
      <c r="D129" s="617"/>
      <c r="E129" s="617"/>
      <c r="F129" s="166">
        <v>3381</v>
      </c>
      <c r="G129" s="77"/>
      <c r="H129" s="107">
        <f t="shared" ref="H129:H142" si="38">$M$3</f>
        <v>0</v>
      </c>
      <c r="I129" s="308"/>
      <c r="J129" s="166">
        <f t="shared" si="36"/>
        <v>3381</v>
      </c>
      <c r="K129" s="80">
        <f t="shared" si="37"/>
        <v>0</v>
      </c>
      <c r="L129" s="70"/>
      <c r="M129" s="100"/>
      <c r="O129" s="13">
        <f t="shared" si="32"/>
        <v>0</v>
      </c>
      <c r="P129" s="13">
        <f t="shared" si="33"/>
        <v>0</v>
      </c>
    </row>
    <row r="130" spans="1:16" s="15" customFormat="1" ht="30" customHeight="1" thickBot="1">
      <c r="A130" s="132" t="s">
        <v>266</v>
      </c>
      <c r="B130" s="616" t="s">
        <v>58</v>
      </c>
      <c r="C130" s="617"/>
      <c r="D130" s="617"/>
      <c r="E130" s="617"/>
      <c r="F130" s="166">
        <v>404</v>
      </c>
      <c r="G130" s="77"/>
      <c r="H130" s="107">
        <f t="shared" si="38"/>
        <v>0</v>
      </c>
      <c r="I130" s="308"/>
      <c r="J130" s="166">
        <f t="shared" si="36"/>
        <v>404</v>
      </c>
      <c r="K130" s="80">
        <f t="shared" si="37"/>
        <v>0</v>
      </c>
      <c r="L130" s="70">
        <v>3.0000000000000001E-3</v>
      </c>
      <c r="M130" s="100">
        <v>2</v>
      </c>
      <c r="O130" s="13">
        <f t="shared" si="32"/>
        <v>0</v>
      </c>
      <c r="P130" s="13">
        <f t="shared" si="33"/>
        <v>0</v>
      </c>
    </row>
    <row r="131" spans="1:16" s="15" customFormat="1" ht="30" customHeight="1" thickBot="1">
      <c r="A131" s="132" t="s">
        <v>59</v>
      </c>
      <c r="B131" s="616" t="s">
        <v>60</v>
      </c>
      <c r="C131" s="617"/>
      <c r="D131" s="617"/>
      <c r="E131" s="617"/>
      <c r="F131" s="166">
        <v>7294</v>
      </c>
      <c r="G131" s="77"/>
      <c r="H131" s="107">
        <f t="shared" si="38"/>
        <v>0</v>
      </c>
      <c r="I131" s="308"/>
      <c r="J131" s="166">
        <f t="shared" si="36"/>
        <v>7294</v>
      </c>
      <c r="K131" s="80">
        <f t="shared" si="37"/>
        <v>0</v>
      </c>
      <c r="L131" s="70">
        <v>4.0000000000000001E-3</v>
      </c>
      <c r="M131" s="100">
        <v>0.3</v>
      </c>
      <c r="O131" s="13">
        <f t="shared" si="32"/>
        <v>0</v>
      </c>
      <c r="P131" s="13">
        <f t="shared" si="33"/>
        <v>0</v>
      </c>
    </row>
    <row r="132" spans="1:16" s="15" customFormat="1" ht="30" customHeight="1" thickBot="1">
      <c r="A132" s="132" t="s">
        <v>345</v>
      </c>
      <c r="B132" s="616" t="s">
        <v>68</v>
      </c>
      <c r="C132" s="617"/>
      <c r="D132" s="617"/>
      <c r="E132" s="617"/>
      <c r="F132" s="166">
        <v>17229</v>
      </c>
      <c r="G132" s="77"/>
      <c r="H132" s="107">
        <f t="shared" si="38"/>
        <v>0</v>
      </c>
      <c r="I132" s="308"/>
      <c r="J132" s="166">
        <f t="shared" si="36"/>
        <v>17229</v>
      </c>
      <c r="K132" s="80">
        <f t="shared" si="37"/>
        <v>0</v>
      </c>
      <c r="L132" s="70">
        <v>1.4E-2</v>
      </c>
      <c r="M132" s="100">
        <v>2</v>
      </c>
      <c r="O132" s="13">
        <f t="shared" si="32"/>
        <v>0</v>
      </c>
      <c r="P132" s="13">
        <f t="shared" si="33"/>
        <v>0</v>
      </c>
    </row>
    <row r="133" spans="1:16" s="15" customFormat="1" ht="30" customHeight="1" thickBot="1">
      <c r="A133" s="132" t="s">
        <v>656</v>
      </c>
      <c r="B133" s="616" t="s">
        <v>660</v>
      </c>
      <c r="C133" s="617"/>
      <c r="D133" s="617"/>
      <c r="E133" s="617"/>
      <c r="F133" s="166">
        <v>6804</v>
      </c>
      <c r="G133" s="77"/>
      <c r="H133" s="107">
        <f t="shared" si="38"/>
        <v>0</v>
      </c>
      <c r="I133" s="308"/>
      <c r="J133" s="166">
        <f>SUM(F133-(F133*H133))</f>
        <v>6804</v>
      </c>
      <c r="K133" s="80">
        <f>G133*J133</f>
        <v>0</v>
      </c>
      <c r="L133" s="70"/>
      <c r="M133" s="100"/>
      <c r="O133" s="13">
        <f t="shared" si="32"/>
        <v>0</v>
      </c>
      <c r="P133" s="13">
        <f t="shared" si="33"/>
        <v>0</v>
      </c>
    </row>
    <row r="134" spans="1:16" s="15" customFormat="1" ht="30" customHeight="1" thickBot="1">
      <c r="A134" s="132" t="s">
        <v>342</v>
      </c>
      <c r="B134" s="616" t="s">
        <v>67</v>
      </c>
      <c r="C134" s="617"/>
      <c r="D134" s="617"/>
      <c r="E134" s="617"/>
      <c r="F134" s="166">
        <v>5700</v>
      </c>
      <c r="G134" s="77"/>
      <c r="H134" s="107">
        <f t="shared" si="38"/>
        <v>0</v>
      </c>
      <c r="I134" s="308"/>
      <c r="J134" s="166">
        <f t="shared" si="36"/>
        <v>5700</v>
      </c>
      <c r="K134" s="80">
        <f t="shared" si="37"/>
        <v>0</v>
      </c>
      <c r="L134" s="70">
        <v>4.0000000000000001E-3</v>
      </c>
      <c r="M134" s="100">
        <v>1.5</v>
      </c>
      <c r="O134" s="13">
        <f t="shared" si="32"/>
        <v>0</v>
      </c>
      <c r="P134" s="13">
        <f t="shared" si="33"/>
        <v>0</v>
      </c>
    </row>
    <row r="135" spans="1:16" s="15" customFormat="1" ht="30" customHeight="1" thickBot="1">
      <c r="A135" s="132" t="s">
        <v>311</v>
      </c>
      <c r="B135" s="616" t="s">
        <v>312</v>
      </c>
      <c r="C135" s="617"/>
      <c r="D135" s="617"/>
      <c r="E135" s="617"/>
      <c r="F135" s="166">
        <v>260</v>
      </c>
      <c r="G135" s="77"/>
      <c r="H135" s="107">
        <f t="shared" si="38"/>
        <v>0</v>
      </c>
      <c r="I135" s="308"/>
      <c r="J135" s="166">
        <f t="shared" si="36"/>
        <v>260</v>
      </c>
      <c r="K135" s="80">
        <f t="shared" si="37"/>
        <v>0</v>
      </c>
      <c r="L135" s="70"/>
      <c r="M135" s="100"/>
      <c r="O135" s="13">
        <f t="shared" si="32"/>
        <v>0</v>
      </c>
      <c r="P135" s="13">
        <f t="shared" si="33"/>
        <v>0</v>
      </c>
    </row>
    <row r="136" spans="1:16" s="15" customFormat="1" ht="30" customHeight="1" thickBot="1">
      <c r="A136" s="132" t="s">
        <v>341</v>
      </c>
      <c r="B136" s="616" t="s">
        <v>317</v>
      </c>
      <c r="C136" s="617"/>
      <c r="D136" s="617"/>
      <c r="E136" s="617"/>
      <c r="F136" s="166">
        <v>1557</v>
      </c>
      <c r="G136" s="77"/>
      <c r="H136" s="107">
        <f t="shared" si="38"/>
        <v>0</v>
      </c>
      <c r="I136" s="308"/>
      <c r="J136" s="166">
        <f t="shared" si="36"/>
        <v>1557</v>
      </c>
      <c r="K136" s="80">
        <f t="shared" si="37"/>
        <v>0</v>
      </c>
      <c r="L136" s="70">
        <v>0.1</v>
      </c>
      <c r="M136" s="100">
        <v>2</v>
      </c>
      <c r="O136" s="13">
        <f t="shared" si="32"/>
        <v>0</v>
      </c>
      <c r="P136" s="13">
        <f t="shared" si="33"/>
        <v>0</v>
      </c>
    </row>
    <row r="137" spans="1:16" s="15" customFormat="1" ht="30" customHeight="1" thickBot="1">
      <c r="A137" s="132" t="s">
        <v>564</v>
      </c>
      <c r="B137" s="616" t="s">
        <v>317</v>
      </c>
      <c r="C137" s="617"/>
      <c r="D137" s="617"/>
      <c r="E137" s="617"/>
      <c r="F137" s="166">
        <v>1557</v>
      </c>
      <c r="G137" s="77"/>
      <c r="H137" s="107">
        <f t="shared" si="38"/>
        <v>0</v>
      </c>
      <c r="I137" s="308"/>
      <c r="J137" s="166">
        <f t="shared" ref="J137:J142" si="39">SUM(F137-(F137*H137))</f>
        <v>1557</v>
      </c>
      <c r="K137" s="80">
        <f>G137*J137</f>
        <v>0</v>
      </c>
      <c r="L137" s="70"/>
      <c r="M137" s="100"/>
      <c r="O137" s="13">
        <f t="shared" si="32"/>
        <v>0</v>
      </c>
      <c r="P137" s="13">
        <f t="shared" si="33"/>
        <v>0</v>
      </c>
    </row>
    <row r="138" spans="1:16" s="15" customFormat="1" ht="30" customHeight="1" thickBot="1">
      <c r="A138" s="132" t="s">
        <v>343</v>
      </c>
      <c r="B138" s="616" t="s">
        <v>384</v>
      </c>
      <c r="C138" s="617"/>
      <c r="D138" s="617"/>
      <c r="E138" s="617"/>
      <c r="F138" s="166">
        <v>2413</v>
      </c>
      <c r="G138" s="77"/>
      <c r="H138" s="107">
        <f t="shared" si="38"/>
        <v>0</v>
      </c>
      <c r="I138" s="308"/>
      <c r="J138" s="166">
        <f t="shared" si="39"/>
        <v>2413</v>
      </c>
      <c r="K138" s="80">
        <f>G138*J138</f>
        <v>0</v>
      </c>
      <c r="L138" s="70"/>
      <c r="M138" s="100"/>
      <c r="O138" s="13">
        <f t="shared" si="32"/>
        <v>0</v>
      </c>
      <c r="P138" s="13">
        <f t="shared" si="33"/>
        <v>0</v>
      </c>
    </row>
    <row r="139" spans="1:16" s="15" customFormat="1" ht="30" customHeight="1" thickBot="1">
      <c r="A139" s="132" t="s">
        <v>344</v>
      </c>
      <c r="B139" s="616" t="s">
        <v>66</v>
      </c>
      <c r="C139" s="617"/>
      <c r="D139" s="617"/>
      <c r="E139" s="617"/>
      <c r="F139" s="166">
        <v>1930</v>
      </c>
      <c r="G139" s="77"/>
      <c r="H139" s="107">
        <f t="shared" si="38"/>
        <v>0</v>
      </c>
      <c r="I139" s="308"/>
      <c r="J139" s="166">
        <f t="shared" si="39"/>
        <v>1930</v>
      </c>
      <c r="K139" s="80">
        <f>G139*J140</f>
        <v>0</v>
      </c>
      <c r="L139" s="70">
        <v>1.2E-2</v>
      </c>
      <c r="M139" s="100">
        <v>1</v>
      </c>
      <c r="O139" s="13">
        <f t="shared" si="32"/>
        <v>0</v>
      </c>
      <c r="P139" s="13">
        <f t="shared" si="33"/>
        <v>0</v>
      </c>
    </row>
    <row r="140" spans="1:16" s="15" customFormat="1" ht="30" customHeight="1" thickBot="1">
      <c r="A140" s="132" t="s">
        <v>97</v>
      </c>
      <c r="B140" s="616" t="s">
        <v>98</v>
      </c>
      <c r="C140" s="617"/>
      <c r="D140" s="617"/>
      <c r="E140" s="617"/>
      <c r="F140" s="166">
        <v>5640</v>
      </c>
      <c r="G140" s="77"/>
      <c r="H140" s="107">
        <f t="shared" si="38"/>
        <v>0</v>
      </c>
      <c r="I140" s="308"/>
      <c r="J140" s="166">
        <f t="shared" si="39"/>
        <v>5640</v>
      </c>
      <c r="K140" s="80">
        <f>G140*J141</f>
        <v>0</v>
      </c>
      <c r="L140" s="70"/>
      <c r="M140" s="100"/>
      <c r="O140" s="13">
        <f t="shared" si="32"/>
        <v>0</v>
      </c>
      <c r="P140" s="13">
        <f t="shared" si="33"/>
        <v>0</v>
      </c>
    </row>
    <row r="141" spans="1:16" s="15" customFormat="1" ht="30" customHeight="1" thickBot="1">
      <c r="A141" s="132" t="s">
        <v>153</v>
      </c>
      <c r="B141" s="616" t="s">
        <v>351</v>
      </c>
      <c r="C141" s="617"/>
      <c r="D141" s="617"/>
      <c r="E141" s="617"/>
      <c r="F141" s="166">
        <v>2221</v>
      </c>
      <c r="G141" s="77"/>
      <c r="H141" s="107">
        <f t="shared" si="38"/>
        <v>0</v>
      </c>
      <c r="I141" s="308"/>
      <c r="J141" s="166">
        <f t="shared" si="39"/>
        <v>2221</v>
      </c>
      <c r="K141" s="80">
        <f>G141*J141</f>
        <v>0</v>
      </c>
      <c r="L141" s="70"/>
      <c r="M141" s="100"/>
      <c r="O141" s="13">
        <f t="shared" si="32"/>
        <v>0</v>
      </c>
      <c r="P141" s="13">
        <f t="shared" si="33"/>
        <v>0</v>
      </c>
    </row>
    <row r="142" spans="1:16" s="15" customFormat="1" ht="30" customHeight="1" thickBot="1">
      <c r="A142" s="132" t="s">
        <v>382</v>
      </c>
      <c r="B142" s="616" t="s">
        <v>320</v>
      </c>
      <c r="C142" s="617"/>
      <c r="D142" s="617"/>
      <c r="E142" s="617"/>
      <c r="F142" s="166">
        <v>154</v>
      </c>
      <c r="G142" s="77"/>
      <c r="H142" s="107">
        <f t="shared" si="38"/>
        <v>0</v>
      </c>
      <c r="I142" s="308"/>
      <c r="J142" s="166">
        <f t="shared" si="39"/>
        <v>154</v>
      </c>
      <c r="K142" s="80">
        <f>G142*J142</f>
        <v>0</v>
      </c>
      <c r="L142" s="70">
        <v>4.0000000000000001E-3</v>
      </c>
      <c r="M142" s="100">
        <v>0.7</v>
      </c>
      <c r="O142" s="13">
        <f t="shared" si="32"/>
        <v>0</v>
      </c>
      <c r="P142" s="13">
        <f t="shared" si="33"/>
        <v>0</v>
      </c>
    </row>
    <row r="143" spans="1:16" s="15" customFormat="1" ht="30" hidden="1" customHeight="1" thickBot="1">
      <c r="A143" s="132">
        <v>9708642000</v>
      </c>
      <c r="B143" s="616" t="s">
        <v>661</v>
      </c>
      <c r="C143" s="617"/>
      <c r="D143" s="617"/>
      <c r="E143" s="617"/>
      <c r="F143" s="166"/>
      <c r="G143" s="77"/>
      <c r="H143" s="107"/>
      <c r="I143" s="308"/>
      <c r="J143" s="166"/>
      <c r="K143" s="80"/>
      <c r="L143" s="70"/>
      <c r="M143" s="100"/>
      <c r="O143" s="13">
        <f t="shared" si="32"/>
        <v>0</v>
      </c>
      <c r="P143" s="13">
        <f t="shared" si="33"/>
        <v>0</v>
      </c>
    </row>
    <row r="144" spans="1:16" s="15" customFormat="1" ht="30" hidden="1" customHeight="1" thickBot="1">
      <c r="A144" s="132">
        <v>9368779009</v>
      </c>
      <c r="B144" s="616" t="s">
        <v>662</v>
      </c>
      <c r="C144" s="617"/>
      <c r="D144" s="617"/>
      <c r="E144" s="617"/>
      <c r="F144" s="166"/>
      <c r="G144" s="77"/>
      <c r="H144" s="107"/>
      <c r="I144" s="308"/>
      <c r="J144" s="166"/>
      <c r="K144" s="80"/>
      <c r="L144" s="70"/>
      <c r="M144" s="100"/>
      <c r="O144" s="13">
        <f t="shared" si="32"/>
        <v>0</v>
      </c>
      <c r="P144" s="13">
        <f t="shared" si="33"/>
        <v>0</v>
      </c>
    </row>
    <row r="145" spans="1:16" s="15" customFormat="1" ht="30" hidden="1" customHeight="1" thickBot="1">
      <c r="A145" s="132">
        <v>9368779016</v>
      </c>
      <c r="B145" s="616" t="s">
        <v>663</v>
      </c>
      <c r="C145" s="617"/>
      <c r="D145" s="617"/>
      <c r="E145" s="617"/>
      <c r="F145" s="166"/>
      <c r="G145" s="77"/>
      <c r="H145" s="107"/>
      <c r="I145" s="308"/>
      <c r="J145" s="166"/>
      <c r="K145" s="80"/>
      <c r="L145" s="70"/>
      <c r="M145" s="100"/>
      <c r="O145" s="13">
        <f t="shared" si="32"/>
        <v>0</v>
      </c>
      <c r="P145" s="13">
        <f t="shared" si="33"/>
        <v>0</v>
      </c>
    </row>
    <row r="146" spans="1:16" s="15" customFormat="1" ht="30" hidden="1" customHeight="1" thickBot="1">
      <c r="A146" s="132">
        <v>9379529006</v>
      </c>
      <c r="B146" s="616" t="s">
        <v>664</v>
      </c>
      <c r="C146" s="617"/>
      <c r="D146" s="617"/>
      <c r="E146" s="617"/>
      <c r="F146" s="166"/>
      <c r="G146" s="77"/>
      <c r="H146" s="107"/>
      <c r="I146" s="308"/>
      <c r="J146" s="166"/>
      <c r="K146" s="80"/>
      <c r="L146" s="70"/>
      <c r="M146" s="100"/>
      <c r="O146" s="13">
        <f t="shared" si="32"/>
        <v>0</v>
      </c>
      <c r="P146" s="13">
        <f t="shared" si="33"/>
        <v>0</v>
      </c>
    </row>
    <row r="147" spans="1:16" s="15" customFormat="1" ht="30" hidden="1" customHeight="1" thickBot="1">
      <c r="A147" s="132">
        <v>9368778002</v>
      </c>
      <c r="B147" s="616" t="s">
        <v>664</v>
      </c>
      <c r="C147" s="617"/>
      <c r="D147" s="617"/>
      <c r="E147" s="617"/>
      <c r="F147" s="166"/>
      <c r="G147" s="77"/>
      <c r="H147" s="107"/>
      <c r="I147" s="308"/>
      <c r="J147" s="166"/>
      <c r="K147" s="80"/>
      <c r="L147" s="70"/>
      <c r="M147" s="100"/>
      <c r="O147" s="13">
        <f t="shared" si="32"/>
        <v>0</v>
      </c>
      <c r="P147" s="13">
        <f t="shared" si="33"/>
        <v>0</v>
      </c>
    </row>
    <row r="148" spans="1:16" s="15" customFormat="1" ht="30" customHeight="1" thickBot="1">
      <c r="A148" s="132" t="s">
        <v>645</v>
      </c>
      <c r="B148" s="616" t="s">
        <v>647</v>
      </c>
      <c r="C148" s="617"/>
      <c r="D148" s="617"/>
      <c r="E148" s="617"/>
      <c r="F148" s="166">
        <v>424</v>
      </c>
      <c r="G148" s="77"/>
      <c r="H148" s="107">
        <f t="shared" ref="H148:H153" si="40">$M$3</f>
        <v>0</v>
      </c>
      <c r="I148" s="308"/>
      <c r="J148" s="166">
        <f t="shared" ref="J148:J153" si="41">SUM(F148-(F148*H148))</f>
        <v>424</v>
      </c>
      <c r="K148" s="80">
        <f t="shared" ref="K148:K153" si="42">G148*J148</f>
        <v>0</v>
      </c>
      <c r="L148" s="70"/>
      <c r="M148" s="100"/>
      <c r="O148" s="13">
        <f t="shared" si="32"/>
        <v>0</v>
      </c>
      <c r="P148" s="13">
        <f t="shared" si="33"/>
        <v>0</v>
      </c>
    </row>
    <row r="149" spans="1:16" s="15" customFormat="1" ht="30" customHeight="1" thickBot="1">
      <c r="A149" s="132" t="s">
        <v>657</v>
      </c>
      <c r="B149" s="616" t="s">
        <v>647</v>
      </c>
      <c r="C149" s="617"/>
      <c r="D149" s="617"/>
      <c r="E149" s="617"/>
      <c r="F149" s="166">
        <v>424</v>
      </c>
      <c r="G149" s="77"/>
      <c r="H149" s="107">
        <f t="shared" si="40"/>
        <v>0</v>
      </c>
      <c r="I149" s="308"/>
      <c r="J149" s="166">
        <f t="shared" si="41"/>
        <v>424</v>
      </c>
      <c r="K149" s="80">
        <f t="shared" si="42"/>
        <v>0</v>
      </c>
      <c r="L149" s="70"/>
      <c r="M149" s="100"/>
      <c r="O149" s="13">
        <f t="shared" si="32"/>
        <v>0</v>
      </c>
      <c r="P149" s="13">
        <f t="shared" si="33"/>
        <v>0</v>
      </c>
    </row>
    <row r="150" spans="1:16" s="15" customFormat="1" ht="30" customHeight="1" thickBot="1">
      <c r="A150" s="132" t="s">
        <v>646</v>
      </c>
      <c r="B150" s="616" t="s">
        <v>647</v>
      </c>
      <c r="C150" s="617"/>
      <c r="D150" s="617"/>
      <c r="E150" s="617"/>
      <c r="F150" s="166">
        <v>424</v>
      </c>
      <c r="G150" s="77"/>
      <c r="H150" s="107">
        <f t="shared" si="40"/>
        <v>0</v>
      </c>
      <c r="I150" s="308"/>
      <c r="J150" s="166">
        <f t="shared" si="41"/>
        <v>424</v>
      </c>
      <c r="K150" s="80">
        <f t="shared" si="42"/>
        <v>0</v>
      </c>
      <c r="L150" s="70"/>
      <c r="M150" s="100"/>
      <c r="O150" s="13">
        <f t="shared" si="32"/>
        <v>0</v>
      </c>
      <c r="P150" s="13">
        <f t="shared" si="33"/>
        <v>0</v>
      </c>
    </row>
    <row r="151" spans="1:16" s="15" customFormat="1" ht="30" customHeight="1" thickBot="1">
      <c r="A151" s="132" t="s">
        <v>650</v>
      </c>
      <c r="B151" s="616" t="s">
        <v>659</v>
      </c>
      <c r="C151" s="617"/>
      <c r="D151" s="617"/>
      <c r="E151" s="617"/>
      <c r="F151" s="166">
        <v>304</v>
      </c>
      <c r="G151" s="77"/>
      <c r="H151" s="107">
        <f t="shared" si="40"/>
        <v>0</v>
      </c>
      <c r="I151" s="308"/>
      <c r="J151" s="166">
        <f t="shared" si="41"/>
        <v>304</v>
      </c>
      <c r="K151" s="80">
        <f t="shared" si="42"/>
        <v>0</v>
      </c>
      <c r="L151" s="70"/>
      <c r="M151" s="100"/>
      <c r="O151" s="13">
        <f t="shared" si="32"/>
        <v>0</v>
      </c>
      <c r="P151" s="13">
        <f t="shared" si="33"/>
        <v>0</v>
      </c>
    </row>
    <row r="152" spans="1:16" ht="30" customHeight="1" thickBot="1">
      <c r="A152" s="132" t="s">
        <v>651</v>
      </c>
      <c r="B152" s="616" t="s">
        <v>659</v>
      </c>
      <c r="C152" s="617"/>
      <c r="D152" s="617"/>
      <c r="E152" s="617"/>
      <c r="F152" s="166">
        <v>337</v>
      </c>
      <c r="G152" s="77"/>
      <c r="H152" s="107">
        <f t="shared" si="40"/>
        <v>0</v>
      </c>
      <c r="I152" s="308"/>
      <c r="J152" s="166">
        <f t="shared" si="41"/>
        <v>337</v>
      </c>
      <c r="K152" s="80">
        <f t="shared" si="42"/>
        <v>0</v>
      </c>
      <c r="L152" s="70"/>
      <c r="M152" s="100"/>
      <c r="N152" s="19"/>
      <c r="O152" s="13">
        <f t="shared" si="32"/>
        <v>0</v>
      </c>
      <c r="P152" s="13">
        <f t="shared" si="33"/>
        <v>0</v>
      </c>
    </row>
    <row r="153" spans="1:16" ht="30" customHeight="1" thickBot="1">
      <c r="A153" s="132" t="s">
        <v>658</v>
      </c>
      <c r="B153" s="616" t="s">
        <v>659</v>
      </c>
      <c r="C153" s="617"/>
      <c r="D153" s="617"/>
      <c r="E153" s="617"/>
      <c r="F153" s="166">
        <v>410</v>
      </c>
      <c r="G153" s="77"/>
      <c r="H153" s="107">
        <f t="shared" si="40"/>
        <v>0</v>
      </c>
      <c r="I153" s="308"/>
      <c r="J153" s="166">
        <f t="shared" si="41"/>
        <v>410</v>
      </c>
      <c r="K153" s="80">
        <f t="shared" si="42"/>
        <v>0</v>
      </c>
      <c r="L153" s="70"/>
      <c r="M153" s="100"/>
      <c r="N153" s="19"/>
      <c r="O153" s="13">
        <f t="shared" si="32"/>
        <v>0</v>
      </c>
      <c r="P153" s="13">
        <f t="shared" si="33"/>
        <v>0</v>
      </c>
    </row>
    <row r="154" spans="1:16" ht="30" hidden="1" customHeight="1" thickBot="1">
      <c r="A154" s="132">
        <v>9312152018</v>
      </c>
      <c r="B154" s="616" t="s">
        <v>577</v>
      </c>
      <c r="C154" s="617"/>
      <c r="D154" s="617"/>
      <c r="E154" s="617"/>
      <c r="F154" s="166"/>
      <c r="G154" s="77"/>
      <c r="H154" s="107"/>
      <c r="I154" s="308"/>
      <c r="J154" s="166"/>
      <c r="K154" s="80"/>
      <c r="L154" s="70"/>
      <c r="M154" s="100"/>
      <c r="N154" s="19"/>
      <c r="O154" s="13">
        <f t="shared" si="32"/>
        <v>0</v>
      </c>
      <c r="P154" s="13">
        <f t="shared" si="33"/>
        <v>0</v>
      </c>
    </row>
    <row r="155" spans="1:16" s="15" customFormat="1" ht="30" customHeight="1" thickBot="1">
      <c r="A155" s="132" t="s">
        <v>212</v>
      </c>
      <c r="B155" s="616" t="s">
        <v>213</v>
      </c>
      <c r="C155" s="617"/>
      <c r="D155" s="617"/>
      <c r="E155" s="617"/>
      <c r="F155" s="166">
        <v>178</v>
      </c>
      <c r="G155" s="77"/>
      <c r="H155" s="107">
        <f>$M$3</f>
        <v>0</v>
      </c>
      <c r="I155" s="308"/>
      <c r="J155" s="166">
        <f t="shared" ref="J155:J161" si="43">SUM(F155-(F155*H155))</f>
        <v>178</v>
      </c>
      <c r="K155" s="80">
        <f t="shared" ref="K155:K161" si="44">G155*J155</f>
        <v>0</v>
      </c>
      <c r="L155" s="70"/>
      <c r="M155" s="100"/>
      <c r="N155" s="35"/>
      <c r="O155" s="13">
        <f t="shared" si="32"/>
        <v>0</v>
      </c>
      <c r="P155" s="13">
        <f t="shared" si="33"/>
        <v>0</v>
      </c>
    </row>
    <row r="156" spans="1:16" s="15" customFormat="1" ht="30" customHeight="1" thickBot="1">
      <c r="A156" s="132" t="s">
        <v>214</v>
      </c>
      <c r="B156" s="616" t="s">
        <v>213</v>
      </c>
      <c r="C156" s="617"/>
      <c r="D156" s="617"/>
      <c r="E156" s="617"/>
      <c r="F156" s="166">
        <v>178</v>
      </c>
      <c r="G156" s="77"/>
      <c r="H156" s="107">
        <f>$M$3</f>
        <v>0</v>
      </c>
      <c r="I156" s="308"/>
      <c r="J156" s="166">
        <f t="shared" si="43"/>
        <v>178</v>
      </c>
      <c r="K156" s="80">
        <f t="shared" si="44"/>
        <v>0</v>
      </c>
      <c r="L156" s="70"/>
      <c r="M156" s="100"/>
      <c r="N156" s="35"/>
      <c r="O156" s="13">
        <f t="shared" si="32"/>
        <v>0</v>
      </c>
      <c r="P156" s="13">
        <f t="shared" si="33"/>
        <v>0</v>
      </c>
    </row>
    <row r="157" spans="1:16" ht="30" customHeight="1" thickBot="1">
      <c r="A157" s="132" t="s">
        <v>216</v>
      </c>
      <c r="B157" s="616" t="s">
        <v>217</v>
      </c>
      <c r="C157" s="617"/>
      <c r="D157" s="617"/>
      <c r="E157" s="617"/>
      <c r="F157" s="166">
        <v>965</v>
      </c>
      <c r="G157" s="77"/>
      <c r="H157" s="107">
        <f>$M$3</f>
        <v>0</v>
      </c>
      <c r="I157" s="308"/>
      <c r="J157" s="166">
        <f t="shared" si="43"/>
        <v>965</v>
      </c>
      <c r="K157" s="80">
        <f t="shared" si="44"/>
        <v>0</v>
      </c>
      <c r="L157" s="70"/>
      <c r="M157" s="100"/>
      <c r="N157" s="19"/>
      <c r="O157" s="13">
        <f t="shared" si="32"/>
        <v>0</v>
      </c>
      <c r="P157" s="13">
        <f t="shared" si="33"/>
        <v>0</v>
      </c>
    </row>
    <row r="158" spans="1:16" s="8" customFormat="1" ht="30" customHeight="1" thickBot="1">
      <c r="A158" s="132" t="s">
        <v>215</v>
      </c>
      <c r="B158" s="616" t="s">
        <v>217</v>
      </c>
      <c r="C158" s="617"/>
      <c r="D158" s="617"/>
      <c r="E158" s="617"/>
      <c r="F158" s="166">
        <v>750</v>
      </c>
      <c r="G158" s="77"/>
      <c r="H158" s="107">
        <f>$M$3</f>
        <v>0</v>
      </c>
      <c r="I158" s="308"/>
      <c r="J158" s="166">
        <f t="shared" si="43"/>
        <v>750</v>
      </c>
      <c r="K158" s="80">
        <f t="shared" si="44"/>
        <v>0</v>
      </c>
      <c r="L158" s="70"/>
      <c r="M158" s="100"/>
      <c r="N158" s="40"/>
      <c r="O158" s="13">
        <f t="shared" si="32"/>
        <v>0</v>
      </c>
      <c r="P158" s="13">
        <f t="shared" si="33"/>
        <v>0</v>
      </c>
    </row>
    <row r="159" spans="1:16" s="8" customFormat="1" ht="30" customHeight="1" thickBot="1">
      <c r="A159" s="132" t="s">
        <v>138</v>
      </c>
      <c r="B159" s="616" t="s">
        <v>139</v>
      </c>
      <c r="C159" s="617"/>
      <c r="D159" s="617"/>
      <c r="E159" s="617"/>
      <c r="F159" s="166">
        <v>325</v>
      </c>
      <c r="G159" s="77"/>
      <c r="H159" s="107">
        <f>$M$3</f>
        <v>0</v>
      </c>
      <c r="I159" s="308"/>
      <c r="J159" s="166">
        <f t="shared" si="43"/>
        <v>325</v>
      </c>
      <c r="K159" s="80">
        <f t="shared" si="44"/>
        <v>0</v>
      </c>
      <c r="L159" s="70"/>
      <c r="M159" s="100"/>
      <c r="N159" s="40"/>
      <c r="O159" s="13">
        <f t="shared" si="32"/>
        <v>0</v>
      </c>
      <c r="P159" s="13">
        <f t="shared" si="33"/>
        <v>0</v>
      </c>
    </row>
    <row r="160" spans="1:16" ht="30" customHeight="1" thickBot="1">
      <c r="A160" s="132" t="s">
        <v>222</v>
      </c>
      <c r="B160" s="616" t="s">
        <v>221</v>
      </c>
      <c r="C160" s="617"/>
      <c r="D160" s="617"/>
      <c r="E160" s="617"/>
      <c r="F160" s="166">
        <v>158</v>
      </c>
      <c r="G160" s="77"/>
      <c r="H160" s="107">
        <f t="shared" ref="H160:H167" si="45">$M$3</f>
        <v>0</v>
      </c>
      <c r="I160" s="308"/>
      <c r="J160" s="166">
        <f t="shared" si="43"/>
        <v>158</v>
      </c>
      <c r="K160" s="80">
        <f t="shared" si="44"/>
        <v>0</v>
      </c>
      <c r="L160" s="70"/>
      <c r="M160" s="100"/>
      <c r="N160" s="19"/>
      <c r="O160" s="13">
        <f t="shared" si="32"/>
        <v>0</v>
      </c>
      <c r="P160" s="13">
        <f t="shared" si="33"/>
        <v>0</v>
      </c>
    </row>
    <row r="161" spans="1:17" s="15" customFormat="1" ht="30" customHeight="1" thickBot="1">
      <c r="A161" s="132" t="s">
        <v>361</v>
      </c>
      <c r="B161" s="616" t="s">
        <v>148</v>
      </c>
      <c r="C161" s="617"/>
      <c r="D161" s="617"/>
      <c r="E161" s="617"/>
      <c r="F161" s="166">
        <v>450</v>
      </c>
      <c r="G161" s="77"/>
      <c r="H161" s="107">
        <f t="shared" si="45"/>
        <v>0</v>
      </c>
      <c r="I161" s="308"/>
      <c r="J161" s="166">
        <f t="shared" si="43"/>
        <v>450</v>
      </c>
      <c r="K161" s="80">
        <f t="shared" si="44"/>
        <v>0</v>
      </c>
      <c r="L161" s="70">
        <v>2.7E-2</v>
      </c>
      <c r="M161" s="100">
        <v>1</v>
      </c>
      <c r="O161" s="13">
        <f t="shared" si="32"/>
        <v>0</v>
      </c>
      <c r="P161" s="13">
        <f t="shared" si="33"/>
        <v>0</v>
      </c>
    </row>
    <row r="162" spans="1:17" s="15" customFormat="1" ht="30" customHeight="1" thickBot="1">
      <c r="A162" s="132" t="s">
        <v>129</v>
      </c>
      <c r="B162" s="616" t="s">
        <v>321</v>
      </c>
      <c r="C162" s="617"/>
      <c r="D162" s="617"/>
      <c r="E162" s="617"/>
      <c r="F162" s="166">
        <v>450</v>
      </c>
      <c r="G162" s="77"/>
      <c r="H162" s="107">
        <f t="shared" si="45"/>
        <v>0</v>
      </c>
      <c r="I162" s="308"/>
      <c r="J162" s="166">
        <f t="shared" ref="J162:J167" si="46">SUM(F162-(F162*H162))</f>
        <v>450</v>
      </c>
      <c r="K162" s="80">
        <f t="shared" ref="K162:K167" si="47">G162*J162</f>
        <v>0</v>
      </c>
      <c r="L162" s="70">
        <v>2.7E-2</v>
      </c>
      <c r="M162" s="100">
        <v>1</v>
      </c>
      <c r="O162" s="13">
        <f t="shared" si="32"/>
        <v>0</v>
      </c>
      <c r="P162" s="13">
        <f t="shared" si="33"/>
        <v>0</v>
      </c>
    </row>
    <row r="163" spans="1:17" s="15" customFormat="1" ht="30" customHeight="1" thickBot="1">
      <c r="A163" s="132" t="s">
        <v>223</v>
      </c>
      <c r="B163" s="616" t="s">
        <v>224</v>
      </c>
      <c r="C163" s="617"/>
      <c r="D163" s="617"/>
      <c r="E163" s="617"/>
      <c r="F163" s="166">
        <v>381</v>
      </c>
      <c r="G163" s="77"/>
      <c r="H163" s="107">
        <f t="shared" si="45"/>
        <v>0</v>
      </c>
      <c r="I163" s="308"/>
      <c r="J163" s="166">
        <f t="shared" si="46"/>
        <v>381</v>
      </c>
      <c r="K163" s="80">
        <f t="shared" si="47"/>
        <v>0</v>
      </c>
      <c r="L163" s="70"/>
      <c r="M163" s="100"/>
      <c r="O163" s="13">
        <f t="shared" si="32"/>
        <v>0</v>
      </c>
      <c r="P163" s="13">
        <f t="shared" si="33"/>
        <v>0</v>
      </c>
    </row>
    <row r="164" spans="1:17" s="15" customFormat="1" ht="30" customHeight="1" thickBot="1">
      <c r="A164" s="132" t="s">
        <v>181</v>
      </c>
      <c r="B164" s="616" t="s">
        <v>229</v>
      </c>
      <c r="C164" s="617"/>
      <c r="D164" s="617"/>
      <c r="E164" s="617"/>
      <c r="F164" s="166">
        <v>146</v>
      </c>
      <c r="G164" s="77"/>
      <c r="H164" s="107">
        <f t="shared" si="45"/>
        <v>0</v>
      </c>
      <c r="I164" s="308"/>
      <c r="J164" s="166">
        <f t="shared" si="46"/>
        <v>146</v>
      </c>
      <c r="K164" s="80">
        <f t="shared" si="47"/>
        <v>0</v>
      </c>
      <c r="L164" s="70">
        <v>0.01</v>
      </c>
      <c r="M164" s="100">
        <v>1</v>
      </c>
      <c r="O164" s="13">
        <f t="shared" si="32"/>
        <v>0</v>
      </c>
      <c r="P164" s="13">
        <f t="shared" si="33"/>
        <v>0</v>
      </c>
    </row>
    <row r="165" spans="1:17" s="15" customFormat="1" ht="30" customHeight="1" thickBot="1">
      <c r="A165" s="132" t="s">
        <v>182</v>
      </c>
      <c r="B165" s="616" t="s">
        <v>230</v>
      </c>
      <c r="C165" s="617"/>
      <c r="D165" s="617"/>
      <c r="E165" s="617"/>
      <c r="F165" s="166">
        <v>166</v>
      </c>
      <c r="G165" s="77"/>
      <c r="H165" s="107">
        <f t="shared" si="45"/>
        <v>0</v>
      </c>
      <c r="I165" s="308"/>
      <c r="J165" s="166">
        <f t="shared" si="46"/>
        <v>166</v>
      </c>
      <c r="K165" s="80">
        <f t="shared" si="47"/>
        <v>0</v>
      </c>
      <c r="L165" s="157">
        <v>0.122</v>
      </c>
      <c r="M165" s="158">
        <v>1</v>
      </c>
      <c r="O165" s="13">
        <f t="shared" si="32"/>
        <v>0</v>
      </c>
      <c r="P165" s="13">
        <f t="shared" si="33"/>
        <v>0</v>
      </c>
    </row>
    <row r="166" spans="1:17" s="15" customFormat="1" ht="30" customHeight="1" thickBot="1">
      <c r="A166" s="132" t="s">
        <v>50</v>
      </c>
      <c r="B166" s="616" t="s">
        <v>64</v>
      </c>
      <c r="C166" s="617"/>
      <c r="D166" s="617"/>
      <c r="E166" s="617"/>
      <c r="F166" s="166">
        <v>113</v>
      </c>
      <c r="G166" s="77"/>
      <c r="H166" s="107">
        <f t="shared" si="45"/>
        <v>0</v>
      </c>
      <c r="I166" s="308"/>
      <c r="J166" s="104">
        <f t="shared" si="46"/>
        <v>113</v>
      </c>
      <c r="K166" s="80">
        <f t="shared" si="47"/>
        <v>0</v>
      </c>
      <c r="L166" s="70">
        <v>1.0999999999999999E-2</v>
      </c>
      <c r="M166" s="100">
        <v>2</v>
      </c>
      <c r="O166" s="13">
        <f t="shared" si="32"/>
        <v>0</v>
      </c>
      <c r="P166" s="13">
        <f t="shared" si="33"/>
        <v>0</v>
      </c>
    </row>
    <row r="167" spans="1:17" s="15" customFormat="1" ht="30" customHeight="1" thickBot="1">
      <c r="A167" s="132" t="s">
        <v>197</v>
      </c>
      <c r="B167" s="616" t="s">
        <v>65</v>
      </c>
      <c r="C167" s="617"/>
      <c r="D167" s="617"/>
      <c r="E167" s="617"/>
      <c r="F167" s="166">
        <v>138</v>
      </c>
      <c r="G167" s="77"/>
      <c r="H167" s="107">
        <f t="shared" si="45"/>
        <v>0</v>
      </c>
      <c r="I167" s="308"/>
      <c r="J167" s="104">
        <f t="shared" si="46"/>
        <v>138</v>
      </c>
      <c r="K167" s="80">
        <f t="shared" si="47"/>
        <v>0</v>
      </c>
      <c r="L167" s="157">
        <v>1.9E-2</v>
      </c>
      <c r="M167" s="158">
        <v>2</v>
      </c>
      <c r="O167" s="13">
        <f t="shared" si="32"/>
        <v>0</v>
      </c>
      <c r="P167" s="13">
        <f t="shared" si="33"/>
        <v>0</v>
      </c>
    </row>
    <row r="168" spans="1:17" ht="21" customHeight="1">
      <c r="F168" s="18"/>
      <c r="G168" s="45"/>
      <c r="H168" s="23"/>
      <c r="K168" s="207">
        <f>SUM(K12:K167)</f>
        <v>0</v>
      </c>
      <c r="O168" s="207">
        <f>SUM(O12:O167)</f>
        <v>0</v>
      </c>
      <c r="P168" s="207">
        <f>SUM(P12:P167)</f>
        <v>0</v>
      </c>
    </row>
    <row r="169" spans="1:17" ht="59.25" customHeight="1">
      <c r="A169" s="672"/>
      <c r="B169" s="672"/>
      <c r="C169" s="672"/>
      <c r="D169" s="672"/>
      <c r="E169" s="672"/>
      <c r="F169" s="672"/>
      <c r="G169" s="672"/>
      <c r="H169" s="672"/>
      <c r="I169" s="672"/>
      <c r="J169" s="672"/>
      <c r="K169" s="672"/>
      <c r="L169" s="672"/>
      <c r="M169" s="672"/>
      <c r="N169" s="235"/>
      <c r="O169" s="235"/>
      <c r="P169" s="160"/>
      <c r="Q169" s="15"/>
    </row>
    <row r="170" spans="1:17" ht="19.5" customHeight="1">
      <c r="A170" s="633"/>
      <c r="B170" s="633"/>
      <c r="C170" s="633"/>
      <c r="D170" s="633"/>
      <c r="E170" s="633"/>
      <c r="F170" s="633"/>
      <c r="G170" s="633"/>
      <c r="H170" s="633"/>
      <c r="I170" s="633"/>
      <c r="J170" s="633"/>
      <c r="K170" s="633"/>
      <c r="L170" s="633"/>
      <c r="M170" s="633"/>
      <c r="N170" s="633"/>
      <c r="O170" s="633"/>
      <c r="P170" s="160"/>
      <c r="Q170" s="15"/>
    </row>
    <row r="171" spans="1:17" ht="5.4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160"/>
      <c r="O171" s="15"/>
      <c r="P171" s="15"/>
    </row>
    <row r="172" spans="1:17" ht="13.5">
      <c r="A172" s="43"/>
      <c r="B172" s="872"/>
      <c r="C172" s="872"/>
      <c r="D172" s="872"/>
      <c r="E172" s="872"/>
      <c r="F172" s="873"/>
      <c r="G172" s="873"/>
      <c r="H172" s="873"/>
      <c r="I172" s="873"/>
      <c r="J172" s="873"/>
      <c r="K172" s="873"/>
      <c r="L172" s="873"/>
      <c r="M172" s="873"/>
    </row>
  </sheetData>
  <mergeCells count="182">
    <mergeCell ref="L7:L9"/>
    <mergeCell ref="A46:A47"/>
    <mergeCell ref="C114:D114"/>
    <mergeCell ref="C115:D115"/>
    <mergeCell ref="C1:G1"/>
    <mergeCell ref="H1:M1"/>
    <mergeCell ref="I35:I36"/>
    <mergeCell ref="C33:C34"/>
    <mergeCell ref="D33:D34"/>
    <mergeCell ref="I33:I34"/>
    <mergeCell ref="A32:M32"/>
    <mergeCell ref="B158:E158"/>
    <mergeCell ref="M7:M9"/>
    <mergeCell ref="A10:J10"/>
    <mergeCell ref="B121:E121"/>
    <mergeCell ref="C116:D116"/>
    <mergeCell ref="C117:D117"/>
    <mergeCell ref="A41:M41"/>
    <mergeCell ref="A44:A45"/>
    <mergeCell ref="C44:C45"/>
    <mergeCell ref="B139:E139"/>
    <mergeCell ref="B106:E106"/>
    <mergeCell ref="B120:E120"/>
    <mergeCell ref="B131:E131"/>
    <mergeCell ref="C113:D113"/>
    <mergeCell ref="B145:E145"/>
    <mergeCell ref="B140:E140"/>
    <mergeCell ref="C110:D110"/>
    <mergeCell ref="B137:E137"/>
    <mergeCell ref="I37:I38"/>
    <mergeCell ref="I39:I40"/>
    <mergeCell ref="D39:D40"/>
    <mergeCell ref="C37:C38"/>
    <mergeCell ref="E39:E40"/>
    <mergeCell ref="E37:E38"/>
    <mergeCell ref="B136:E136"/>
    <mergeCell ref="B166:E166"/>
    <mergeCell ref="B167:E167"/>
    <mergeCell ref="B163:E163"/>
    <mergeCell ref="B138:E138"/>
    <mergeCell ref="B146:E146"/>
    <mergeCell ref="B147:E147"/>
    <mergeCell ref="B157:E157"/>
    <mergeCell ref="B141:E141"/>
    <mergeCell ref="B156:E156"/>
    <mergeCell ref="E35:E36"/>
    <mergeCell ref="A97:M97"/>
    <mergeCell ref="A43:M43"/>
    <mergeCell ref="B172:E172"/>
    <mergeCell ref="F172:M172"/>
    <mergeCell ref="A169:M169"/>
    <mergeCell ref="B118:E118"/>
    <mergeCell ref="B119:E119"/>
    <mergeCell ref="C108:D108"/>
    <mergeCell ref="I44:I45"/>
    <mergeCell ref="A35:A36"/>
    <mergeCell ref="D37:D38"/>
    <mergeCell ref="A37:A38"/>
    <mergeCell ref="A39:A40"/>
    <mergeCell ref="C35:C36"/>
    <mergeCell ref="D35:D36"/>
    <mergeCell ref="C39:C40"/>
    <mergeCell ref="B132:E132"/>
    <mergeCell ref="B124:E124"/>
    <mergeCell ref="B107:E107"/>
    <mergeCell ref="B126:E126"/>
    <mergeCell ref="B128:E128"/>
    <mergeCell ref="B122:E122"/>
    <mergeCell ref="B123:E123"/>
    <mergeCell ref="C111:D111"/>
    <mergeCell ref="C112:D112"/>
    <mergeCell ref="C109:D109"/>
    <mergeCell ref="B142:E142"/>
    <mergeCell ref="B151:E151"/>
    <mergeCell ref="B153:E153"/>
    <mergeCell ref="B154:E154"/>
    <mergeCell ref="B144:E144"/>
    <mergeCell ref="B148:E148"/>
    <mergeCell ref="B150:E150"/>
    <mergeCell ref="B143:E143"/>
    <mergeCell ref="B152:E152"/>
    <mergeCell ref="B149:E149"/>
    <mergeCell ref="F7:F9"/>
    <mergeCell ref="B130:E130"/>
    <mergeCell ref="B133:E133"/>
    <mergeCell ref="B164:E164"/>
    <mergeCell ref="B165:E165"/>
    <mergeCell ref="B155:E155"/>
    <mergeCell ref="B160:E160"/>
    <mergeCell ref="B162:E162"/>
    <mergeCell ref="B161:E161"/>
    <mergeCell ref="B159:E159"/>
    <mergeCell ref="K7:K9"/>
    <mergeCell ref="G7:G9"/>
    <mergeCell ref="B135:E135"/>
    <mergeCell ref="B134:E134"/>
    <mergeCell ref="B127:E127"/>
    <mergeCell ref="B129:E129"/>
    <mergeCell ref="B125:E125"/>
    <mergeCell ref="H7:H9"/>
    <mergeCell ref="D44:D45"/>
    <mergeCell ref="E44:E45"/>
    <mergeCell ref="A48:A49"/>
    <mergeCell ref="C48:C49"/>
    <mergeCell ref="F5:M5"/>
    <mergeCell ref="D46:D47"/>
    <mergeCell ref="E46:E47"/>
    <mergeCell ref="I46:I47"/>
    <mergeCell ref="A42:J42"/>
    <mergeCell ref="I7:I9"/>
    <mergeCell ref="D8:D9"/>
    <mergeCell ref="J7:J9"/>
    <mergeCell ref="N7:N9"/>
    <mergeCell ref="C8:C9"/>
    <mergeCell ref="A96:J96"/>
    <mergeCell ref="A33:A34"/>
    <mergeCell ref="E33:E34"/>
    <mergeCell ref="A22:M22"/>
    <mergeCell ref="I50:I51"/>
    <mergeCell ref="A23:M23"/>
    <mergeCell ref="A31:M31"/>
    <mergeCell ref="I54:I55"/>
    <mergeCell ref="A11:M11"/>
    <mergeCell ref="A15:J15"/>
    <mergeCell ref="A16:M16"/>
    <mergeCell ref="A50:A51"/>
    <mergeCell ref="C50:C51"/>
    <mergeCell ref="R6:U6"/>
    <mergeCell ref="A7:A9"/>
    <mergeCell ref="B7:B9"/>
    <mergeCell ref="C7:D7"/>
    <mergeCell ref="E7:E9"/>
    <mergeCell ref="E52:E53"/>
    <mergeCell ref="C46:C47"/>
    <mergeCell ref="A54:A55"/>
    <mergeCell ref="C54:C55"/>
    <mergeCell ref="D54:D55"/>
    <mergeCell ref="E54:E55"/>
    <mergeCell ref="D50:D51"/>
    <mergeCell ref="E50:E51"/>
    <mergeCell ref="D48:D49"/>
    <mergeCell ref="E48:E49"/>
    <mergeCell ref="E58:E59"/>
    <mergeCell ref="I48:I49"/>
    <mergeCell ref="A60:A61"/>
    <mergeCell ref="C60:C61"/>
    <mergeCell ref="D60:D61"/>
    <mergeCell ref="E60:E61"/>
    <mergeCell ref="I60:I61"/>
    <mergeCell ref="A52:A53"/>
    <mergeCell ref="C52:C53"/>
    <mergeCell ref="D52:D53"/>
    <mergeCell ref="E62:E63"/>
    <mergeCell ref="I52:I53"/>
    <mergeCell ref="A64:A65"/>
    <mergeCell ref="C64:C65"/>
    <mergeCell ref="D64:D65"/>
    <mergeCell ref="E64:E65"/>
    <mergeCell ref="I64:I65"/>
    <mergeCell ref="A58:A59"/>
    <mergeCell ref="C58:C59"/>
    <mergeCell ref="D58:D59"/>
    <mergeCell ref="E66:E67"/>
    <mergeCell ref="I58:I59"/>
    <mergeCell ref="A68:A69"/>
    <mergeCell ref="C68:C69"/>
    <mergeCell ref="D68:D69"/>
    <mergeCell ref="E68:E69"/>
    <mergeCell ref="I68:I69"/>
    <mergeCell ref="A62:A63"/>
    <mergeCell ref="C62:C63"/>
    <mergeCell ref="D62:D63"/>
    <mergeCell ref="I66:I67"/>
    <mergeCell ref="I62:I63"/>
    <mergeCell ref="A170:O170"/>
    <mergeCell ref="A56:J56"/>
    <mergeCell ref="A57:M57"/>
    <mergeCell ref="A70:M70"/>
    <mergeCell ref="A71:M71"/>
    <mergeCell ref="A66:A67"/>
    <mergeCell ref="C66:C67"/>
    <mergeCell ref="D66:D67"/>
  </mergeCells>
  <phoneticPr fontId="2" type="noConversion"/>
  <pageMargins left="0.35433070866141736" right="0.35433070866141736" top="0.39370078740157483" bottom="0.39370078740157483" header="0.51181102362204722" footer="0.51181102362204722"/>
  <pageSetup paperSize="9" scale="58" fitToHeight="10" orientation="portrait" r:id="rId1"/>
  <headerFooter alignWithMargins="0"/>
  <ignoredErrors>
    <ignoredError sqref="D3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U94"/>
  <sheetViews>
    <sheetView view="pageBreakPreview" zoomScale="106" zoomScaleNormal="100" zoomScaleSheetLayoutView="106" workbookViewId="0">
      <selection activeCell="A10" sqref="A10:J10"/>
    </sheetView>
  </sheetViews>
  <sheetFormatPr defaultRowHeight="12.75"/>
  <cols>
    <col min="1" max="1" width="16.5703125" style="15" customWidth="1"/>
    <col min="2" max="2" width="14.28515625" style="473" customWidth="1"/>
    <col min="3" max="3" width="5.7109375" style="473" customWidth="1"/>
    <col min="4" max="4" width="6.5703125" style="473" customWidth="1"/>
    <col min="5" max="5" width="8.42578125" style="467" customWidth="1"/>
    <col min="6" max="6" width="10.5703125" style="467" customWidth="1"/>
    <col min="7" max="7" width="6.28515625" style="15" customWidth="1"/>
    <col min="8" max="9" width="6.42578125" style="467" customWidth="1"/>
    <col min="10" max="10" width="9.5703125" style="512" customWidth="1"/>
    <col min="11" max="11" width="5.7109375" style="512" customWidth="1"/>
    <col min="12" max="13" width="6.85546875" style="512" customWidth="1"/>
    <col min="14" max="14" width="3.7109375" hidden="1" customWidth="1"/>
    <col min="15" max="15" width="8.42578125" hidden="1" customWidth="1"/>
    <col min="16" max="16" width="7.7109375" hidden="1" customWidth="1"/>
    <col min="17" max="17" width="5" customWidth="1"/>
    <col min="19" max="19" width="15.5703125" customWidth="1"/>
  </cols>
  <sheetData>
    <row r="1" spans="1:21" ht="37.15" customHeight="1">
      <c r="A1" s="81"/>
      <c r="B1" s="542"/>
      <c r="C1" s="541" t="s">
        <v>1305</v>
      </c>
      <c r="D1" s="541"/>
      <c r="E1" s="541"/>
      <c r="F1" s="542"/>
      <c r="G1" s="542" t="s">
        <v>1292</v>
      </c>
      <c r="H1" s="543"/>
      <c r="I1" s="542"/>
      <c r="J1" s="542"/>
      <c r="K1" s="542"/>
      <c r="L1" s="542"/>
      <c r="M1" s="543"/>
      <c r="N1" s="160"/>
      <c r="O1" s="15"/>
      <c r="P1" s="15"/>
    </row>
    <row r="2" spans="1:21" s="58" customFormat="1" ht="7.9" customHeight="1" thickBot="1">
      <c r="A2" s="83"/>
      <c r="B2" s="469"/>
      <c r="C2" s="469"/>
      <c r="D2" s="469"/>
      <c r="E2" s="463"/>
      <c r="F2" s="463"/>
      <c r="G2" s="84"/>
      <c r="H2" s="463"/>
      <c r="I2" s="463"/>
      <c r="J2" s="490"/>
      <c r="K2" s="490"/>
      <c r="L2" s="490"/>
      <c r="M2" s="491"/>
      <c r="N2" s="161"/>
      <c r="O2" s="57"/>
      <c r="P2" s="57"/>
    </row>
    <row r="3" spans="1:21" s="489" customFormat="1" ht="22.9" customHeight="1" thickBot="1">
      <c r="A3" s="539" t="s">
        <v>244</v>
      </c>
      <c r="B3" s="514">
        <f>K90</f>
        <v>0</v>
      </c>
      <c r="C3" s="464"/>
      <c r="D3" s="361" t="s">
        <v>1291</v>
      </c>
      <c r="E3" s="540"/>
      <c r="F3" s="514">
        <f>O90</f>
        <v>0</v>
      </c>
      <c r="G3" s="487"/>
      <c r="H3" s="361" t="s">
        <v>245</v>
      </c>
      <c r="I3" s="484"/>
      <c r="J3" s="514">
        <f>P90</f>
        <v>0</v>
      </c>
      <c r="K3" s="494"/>
      <c r="L3" s="492" t="s">
        <v>429</v>
      </c>
      <c r="M3" s="493">
        <v>0</v>
      </c>
      <c r="N3" s="488"/>
      <c r="O3" s="467"/>
      <c r="P3" s="467"/>
    </row>
    <row r="4" spans="1:21" ht="8.4499999999999993" customHeight="1">
      <c r="A4" s="115"/>
      <c r="B4" s="470"/>
      <c r="C4" s="470"/>
      <c r="D4" s="470"/>
      <c r="E4" s="433"/>
      <c r="F4" s="433"/>
      <c r="G4" s="42"/>
      <c r="H4" s="483"/>
      <c r="I4" s="482"/>
      <c r="J4" s="515"/>
      <c r="K4" s="494"/>
      <c r="L4" s="494"/>
      <c r="M4" s="495"/>
      <c r="N4" s="162"/>
      <c r="O4" s="15"/>
      <c r="P4" s="15"/>
    </row>
    <row r="5" spans="1:21" s="489" customFormat="1" ht="22.9" customHeight="1">
      <c r="A5" s="362"/>
      <c r="B5" s="433"/>
      <c r="C5" s="461"/>
      <c r="D5" s="461"/>
      <c r="E5" s="461"/>
      <c r="F5" s="844" t="s">
        <v>428</v>
      </c>
      <c r="G5" s="844"/>
      <c r="H5" s="844"/>
      <c r="I5" s="844"/>
      <c r="J5" s="844"/>
      <c r="K5" s="844"/>
      <c r="L5" s="844"/>
      <c r="M5" s="845"/>
      <c r="N5" s="488"/>
      <c r="O5" s="467"/>
      <c r="P5" s="467"/>
    </row>
    <row r="6" spans="1:21" ht="8.4499999999999993" customHeight="1" thickBot="1">
      <c r="A6" s="94"/>
      <c r="B6" s="486"/>
      <c r="C6" s="471"/>
      <c r="D6" s="472"/>
      <c r="E6" s="466"/>
      <c r="F6" s="480"/>
      <c r="G6" s="96"/>
      <c r="H6" s="465"/>
      <c r="I6" s="465"/>
      <c r="J6" s="496"/>
      <c r="K6" s="496"/>
      <c r="L6" s="496"/>
      <c r="M6" s="497"/>
      <c r="N6" s="160"/>
      <c r="O6" s="15"/>
      <c r="P6" s="15"/>
      <c r="R6" s="583"/>
      <c r="S6" s="583"/>
      <c r="T6" s="583"/>
      <c r="U6" s="583"/>
    </row>
    <row r="7" spans="1:21" ht="25.15" customHeight="1" thickBot="1">
      <c r="A7" s="903" t="s">
        <v>362</v>
      </c>
      <c r="B7" s="904" t="s">
        <v>787</v>
      </c>
      <c r="C7" s="894" t="s">
        <v>363</v>
      </c>
      <c r="D7" s="894"/>
      <c r="E7" s="907" t="s">
        <v>793</v>
      </c>
      <c r="F7" s="896" t="s">
        <v>792</v>
      </c>
      <c r="G7" s="897" t="s">
        <v>248</v>
      </c>
      <c r="H7" s="895" t="s">
        <v>239</v>
      </c>
      <c r="I7" s="846" t="s">
        <v>665</v>
      </c>
      <c r="J7" s="846" t="s">
        <v>666</v>
      </c>
      <c r="K7" s="846" t="s">
        <v>246</v>
      </c>
      <c r="L7" s="898" t="s">
        <v>240</v>
      </c>
      <c r="M7" s="899" t="s">
        <v>241</v>
      </c>
      <c r="N7" s="880"/>
      <c r="O7" s="1"/>
      <c r="P7" s="1"/>
    </row>
    <row r="8" spans="1:21" ht="25.15" customHeight="1" thickBot="1">
      <c r="A8" s="903"/>
      <c r="B8" s="905"/>
      <c r="C8" s="894" t="s">
        <v>364</v>
      </c>
      <c r="D8" s="894" t="s">
        <v>365</v>
      </c>
      <c r="E8" s="907"/>
      <c r="F8" s="896"/>
      <c r="G8" s="897"/>
      <c r="H8" s="895"/>
      <c r="I8" s="846"/>
      <c r="J8" s="846"/>
      <c r="K8" s="846"/>
      <c r="L8" s="898"/>
      <c r="M8" s="899"/>
      <c r="N8" s="880"/>
      <c r="O8" s="1"/>
      <c r="P8" s="1"/>
    </row>
    <row r="9" spans="1:21" ht="28.15" customHeight="1" thickBot="1">
      <c r="A9" s="903"/>
      <c r="B9" s="906"/>
      <c r="C9" s="894"/>
      <c r="D9" s="894"/>
      <c r="E9" s="907"/>
      <c r="F9" s="896"/>
      <c r="G9" s="897"/>
      <c r="H9" s="895"/>
      <c r="I9" s="846"/>
      <c r="J9" s="846"/>
      <c r="K9" s="846"/>
      <c r="L9" s="898"/>
      <c r="M9" s="899"/>
      <c r="N9" s="880"/>
      <c r="O9" s="1"/>
      <c r="P9" s="1"/>
    </row>
    <row r="10" spans="1:21" ht="30" customHeight="1" thickBot="1">
      <c r="A10" s="640" t="s">
        <v>1225</v>
      </c>
      <c r="B10" s="641"/>
      <c r="C10" s="641"/>
      <c r="D10" s="641"/>
      <c r="E10" s="641"/>
      <c r="F10" s="641"/>
      <c r="G10" s="641"/>
      <c r="H10" s="641"/>
      <c r="I10" s="641"/>
      <c r="J10" s="641"/>
      <c r="K10" s="531"/>
      <c r="L10" s="498"/>
      <c r="M10" s="499"/>
      <c r="N10" s="160"/>
      <c r="O10" s="15"/>
      <c r="P10" s="15"/>
    </row>
    <row r="11" spans="1:21" ht="39.75" customHeight="1" thickBot="1">
      <c r="A11" s="595" t="s">
        <v>1304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7"/>
      <c r="N11" s="160"/>
      <c r="O11" s="15"/>
      <c r="P11" s="15"/>
    </row>
    <row r="12" spans="1:21" s="12" customFormat="1" ht="15" customHeight="1" thickBot="1">
      <c r="A12" s="475" t="s">
        <v>1267</v>
      </c>
      <c r="B12" s="412"/>
      <c r="C12" s="520">
        <v>22.4</v>
      </c>
      <c r="D12" s="520">
        <v>25</v>
      </c>
      <c r="E12" s="481"/>
      <c r="F12" s="516">
        <v>18088</v>
      </c>
      <c r="G12" s="153"/>
      <c r="H12" s="523">
        <f>$M$3</f>
        <v>0</v>
      </c>
      <c r="I12" s="426"/>
      <c r="J12" s="516">
        <f>SUM(F12-(F12*H12))</f>
        <v>18088</v>
      </c>
      <c r="K12" s="532">
        <f>G12*J12</f>
        <v>0</v>
      </c>
      <c r="L12" s="500">
        <v>1.202</v>
      </c>
      <c r="M12" s="501">
        <v>260</v>
      </c>
      <c r="O12" s="13">
        <f t="shared" ref="O12:O25" si="0">G12*L12</f>
        <v>0</v>
      </c>
      <c r="P12" s="13">
        <f>G12*M12</f>
        <v>0</v>
      </c>
    </row>
    <row r="13" spans="1:21" s="12" customFormat="1" ht="15" customHeight="1" thickBot="1">
      <c r="A13" s="475" t="s">
        <v>1268</v>
      </c>
      <c r="B13" s="412"/>
      <c r="C13" s="520">
        <v>28</v>
      </c>
      <c r="D13" s="520">
        <v>31.5</v>
      </c>
      <c r="E13" s="481"/>
      <c r="F13" s="516">
        <v>19407</v>
      </c>
      <c r="G13" s="153"/>
      <c r="H13" s="523">
        <f>$M$3</f>
        <v>0</v>
      </c>
      <c r="I13" s="426"/>
      <c r="J13" s="516">
        <f>SUM(F13-(F13*H13))</f>
        <v>19407</v>
      </c>
      <c r="K13" s="532">
        <f>G13*J13</f>
        <v>0</v>
      </c>
      <c r="L13" s="500">
        <v>1.202</v>
      </c>
      <c r="M13" s="501">
        <v>270</v>
      </c>
      <c r="O13" s="13">
        <f t="shared" si="0"/>
        <v>0</v>
      </c>
      <c r="P13" s="13">
        <f>G13*M13</f>
        <v>0</v>
      </c>
    </row>
    <row r="14" spans="1:21" ht="15" customHeight="1" thickBot="1">
      <c r="A14" s="475" t="s">
        <v>1269</v>
      </c>
      <c r="B14" s="412"/>
      <c r="C14" s="520">
        <v>33.5</v>
      </c>
      <c r="D14" s="520">
        <v>37.5</v>
      </c>
      <c r="E14" s="481"/>
      <c r="F14" s="516">
        <v>23292</v>
      </c>
      <c r="G14" s="153"/>
      <c r="H14" s="523">
        <f>$M$3</f>
        <v>0</v>
      </c>
      <c r="I14" s="426"/>
      <c r="J14" s="516">
        <f>SUM(F14-(F14*H14))</f>
        <v>23292</v>
      </c>
      <c r="K14" s="532">
        <f>G14*J14</f>
        <v>0</v>
      </c>
      <c r="L14" s="500">
        <v>1.202</v>
      </c>
      <c r="M14" s="501">
        <v>300</v>
      </c>
      <c r="O14" s="13">
        <f t="shared" si="0"/>
        <v>0</v>
      </c>
      <c r="P14" s="13">
        <f>G14*M14</f>
        <v>0</v>
      </c>
    </row>
    <row r="15" spans="1:21" ht="15" customHeight="1" thickBot="1">
      <c r="A15" s="475" t="s">
        <v>1270</v>
      </c>
      <c r="B15" s="412"/>
      <c r="C15" s="520">
        <v>40</v>
      </c>
      <c r="D15" s="520">
        <v>45</v>
      </c>
      <c r="E15" s="481"/>
      <c r="F15" s="516">
        <v>27172</v>
      </c>
      <c r="G15" s="153"/>
      <c r="H15" s="523">
        <f>$M$3</f>
        <v>0</v>
      </c>
      <c r="I15" s="426"/>
      <c r="J15" s="516">
        <f>SUM(F15-(F15*H15))</f>
        <v>27172</v>
      </c>
      <c r="K15" s="532">
        <f>G15*J15</f>
        <v>0</v>
      </c>
      <c r="L15" s="500">
        <v>1.603</v>
      </c>
      <c r="M15" s="501">
        <v>320</v>
      </c>
      <c r="N15" s="12"/>
      <c r="O15" s="13">
        <f t="shared" si="0"/>
        <v>0</v>
      </c>
      <c r="P15" s="13">
        <f>G15*M15</f>
        <v>0</v>
      </c>
      <c r="Q15" s="12"/>
    </row>
    <row r="16" spans="1:21" s="8" customFormat="1" ht="15" customHeight="1" thickBot="1">
      <c r="A16" s="475" t="s">
        <v>1271</v>
      </c>
      <c r="B16" s="412"/>
      <c r="C16" s="520">
        <v>45</v>
      </c>
      <c r="D16" s="520">
        <v>50</v>
      </c>
      <c r="E16" s="481"/>
      <c r="F16" s="516">
        <v>31057</v>
      </c>
      <c r="G16" s="153"/>
      <c r="H16" s="523">
        <f>$M$3</f>
        <v>0</v>
      </c>
      <c r="I16" s="426"/>
      <c r="J16" s="516">
        <f>SUM(F16-(F16*H16))</f>
        <v>31057</v>
      </c>
      <c r="K16" s="532">
        <f>G16*J16</f>
        <v>0</v>
      </c>
      <c r="L16" s="500">
        <v>1.603</v>
      </c>
      <c r="M16" s="501">
        <v>330</v>
      </c>
      <c r="N16" s="12"/>
      <c r="O16" s="13">
        <f t="shared" si="0"/>
        <v>0</v>
      </c>
      <c r="P16" s="13">
        <f>G16*M16</f>
        <v>0</v>
      </c>
      <c r="Q16" s="12"/>
    </row>
    <row r="17" spans="1:16" ht="30" customHeight="1" thickBot="1">
      <c r="A17" s="640" t="s">
        <v>850</v>
      </c>
      <c r="B17" s="641"/>
      <c r="C17" s="641"/>
      <c r="D17" s="641"/>
      <c r="E17" s="641"/>
      <c r="F17" s="641"/>
      <c r="G17" s="641"/>
      <c r="H17" s="641"/>
      <c r="I17" s="641"/>
      <c r="J17" s="641"/>
      <c r="K17" s="640"/>
      <c r="L17" s="641"/>
      <c r="M17" s="641"/>
      <c r="N17" s="6"/>
      <c r="O17" s="13"/>
      <c r="P17" s="5"/>
    </row>
    <row r="18" spans="1:16" ht="30" customHeight="1" thickBot="1">
      <c r="A18" s="595" t="s">
        <v>851</v>
      </c>
      <c r="B18" s="596"/>
      <c r="C18" s="596"/>
      <c r="D18" s="596"/>
      <c r="E18" s="596"/>
      <c r="F18" s="596"/>
      <c r="G18" s="596"/>
      <c r="H18" s="596"/>
      <c r="I18" s="596"/>
      <c r="J18" s="596"/>
      <c r="K18" s="596"/>
      <c r="L18" s="596"/>
      <c r="M18" s="597"/>
      <c r="N18" s="6"/>
      <c r="O18" s="6"/>
      <c r="P18" s="5"/>
    </row>
    <row r="19" spans="1:16" ht="15" customHeight="1" thickBot="1">
      <c r="A19" s="475" t="s">
        <v>1280</v>
      </c>
      <c r="B19" s="476"/>
      <c r="C19" s="520">
        <v>2.2000000000000002</v>
      </c>
      <c r="D19" s="520">
        <v>2.8</v>
      </c>
      <c r="E19" s="481"/>
      <c r="F19" s="516">
        <v>1387</v>
      </c>
      <c r="G19" s="153"/>
      <c r="H19" s="523">
        <f t="shared" ref="H19:H25" si="1">$M$3</f>
        <v>0</v>
      </c>
      <c r="I19" s="426"/>
      <c r="J19" s="516">
        <f t="shared" ref="J19:J25" si="2">SUM(F19-(F19*H19))</f>
        <v>1387</v>
      </c>
      <c r="K19" s="532">
        <f>G19*J19</f>
        <v>0</v>
      </c>
      <c r="L19" s="500">
        <v>0.09</v>
      </c>
      <c r="M19" s="501">
        <v>12</v>
      </c>
      <c r="O19" s="13">
        <f t="shared" si="0"/>
        <v>0</v>
      </c>
      <c r="P19" s="13">
        <f t="shared" ref="P19:P25" si="3">G19*M19</f>
        <v>0</v>
      </c>
    </row>
    <row r="20" spans="1:16" ht="15" customHeight="1" thickBot="1">
      <c r="A20" s="475" t="s">
        <v>1281</v>
      </c>
      <c r="B20" s="476"/>
      <c r="C20" s="520">
        <v>2.8</v>
      </c>
      <c r="D20" s="520">
        <v>3.2</v>
      </c>
      <c r="E20" s="481"/>
      <c r="F20" s="516">
        <v>1473</v>
      </c>
      <c r="G20" s="153"/>
      <c r="H20" s="523">
        <f t="shared" si="1"/>
        <v>0</v>
      </c>
      <c r="I20" s="426"/>
      <c r="J20" s="516">
        <f t="shared" si="2"/>
        <v>1473</v>
      </c>
      <c r="K20" s="532">
        <f t="shared" ref="K20:K25" si="4">G20*J20</f>
        <v>0</v>
      </c>
      <c r="L20" s="500">
        <v>0.09</v>
      </c>
      <c r="M20" s="501">
        <v>12</v>
      </c>
      <c r="O20" s="13">
        <f t="shared" si="0"/>
        <v>0</v>
      </c>
      <c r="P20" s="13">
        <f t="shared" si="3"/>
        <v>0</v>
      </c>
    </row>
    <row r="21" spans="1:16" ht="15" customHeight="1" thickBot="1">
      <c r="A21" s="475" t="s">
        <v>1282</v>
      </c>
      <c r="B21" s="476"/>
      <c r="C21" s="520">
        <v>3.6</v>
      </c>
      <c r="D21" s="520">
        <v>4.0999999999999996</v>
      </c>
      <c r="E21" s="481"/>
      <c r="F21" s="516">
        <v>1512</v>
      </c>
      <c r="G21" s="153"/>
      <c r="H21" s="523">
        <f t="shared" si="1"/>
        <v>0</v>
      </c>
      <c r="I21" s="426"/>
      <c r="J21" s="516">
        <f t="shared" si="2"/>
        <v>1512</v>
      </c>
      <c r="K21" s="532">
        <f t="shared" si="4"/>
        <v>0</v>
      </c>
      <c r="L21" s="500">
        <v>0.09</v>
      </c>
      <c r="M21" s="501">
        <v>12</v>
      </c>
      <c r="O21" s="13">
        <f t="shared" si="0"/>
        <v>0</v>
      </c>
      <c r="P21" s="13">
        <f t="shared" si="3"/>
        <v>0</v>
      </c>
    </row>
    <row r="22" spans="1:16" ht="15" customHeight="1" thickBot="1">
      <c r="A22" s="475" t="s">
        <v>1283</v>
      </c>
      <c r="B22" s="476"/>
      <c r="C22" s="520">
        <v>4.5</v>
      </c>
      <c r="D22" s="520">
        <v>5</v>
      </c>
      <c r="E22" s="481"/>
      <c r="F22" s="516">
        <v>1597</v>
      </c>
      <c r="G22" s="153"/>
      <c r="H22" s="523">
        <f t="shared" si="1"/>
        <v>0</v>
      </c>
      <c r="I22" s="426"/>
      <c r="J22" s="516">
        <f t="shared" si="2"/>
        <v>1597</v>
      </c>
      <c r="K22" s="532">
        <f t="shared" si="4"/>
        <v>0</v>
      </c>
      <c r="L22" s="500">
        <v>0.09</v>
      </c>
      <c r="M22" s="501">
        <v>12</v>
      </c>
      <c r="O22" s="13">
        <f t="shared" si="0"/>
        <v>0</v>
      </c>
      <c r="P22" s="13">
        <f t="shared" si="3"/>
        <v>0</v>
      </c>
    </row>
    <row r="23" spans="1:16" ht="15" customHeight="1" thickBot="1">
      <c r="A23" s="475" t="s">
        <v>1284</v>
      </c>
      <c r="B23" s="476"/>
      <c r="C23" s="520">
        <v>5.6</v>
      </c>
      <c r="D23" s="520">
        <v>6.3</v>
      </c>
      <c r="E23" s="481"/>
      <c r="F23" s="516">
        <v>1639</v>
      </c>
      <c r="G23" s="153"/>
      <c r="H23" s="523">
        <f t="shared" si="1"/>
        <v>0</v>
      </c>
      <c r="I23" s="426"/>
      <c r="J23" s="516">
        <f t="shared" si="2"/>
        <v>1639</v>
      </c>
      <c r="K23" s="532">
        <f t="shared" si="4"/>
        <v>0</v>
      </c>
      <c r="L23" s="500">
        <v>0.184</v>
      </c>
      <c r="M23" s="501">
        <v>19</v>
      </c>
      <c r="O23" s="13">
        <f t="shared" si="0"/>
        <v>0</v>
      </c>
      <c r="P23" s="13">
        <f t="shared" si="3"/>
        <v>0</v>
      </c>
    </row>
    <row r="24" spans="1:16" ht="15" customHeight="1" thickBot="1">
      <c r="A24" s="475" t="s">
        <v>1285</v>
      </c>
      <c r="B24" s="476"/>
      <c r="C24" s="520">
        <v>7.1</v>
      </c>
      <c r="D24" s="520">
        <v>8</v>
      </c>
      <c r="E24" s="481"/>
      <c r="F24" s="516">
        <v>1760</v>
      </c>
      <c r="G24" s="153"/>
      <c r="H24" s="523">
        <f t="shared" si="1"/>
        <v>0</v>
      </c>
      <c r="I24" s="426"/>
      <c r="J24" s="516">
        <f t="shared" si="2"/>
        <v>1760</v>
      </c>
      <c r="K24" s="532">
        <f t="shared" si="4"/>
        <v>0</v>
      </c>
      <c r="L24" s="500">
        <v>0.184</v>
      </c>
      <c r="M24" s="501">
        <v>19</v>
      </c>
      <c r="O24" s="13">
        <f t="shared" si="0"/>
        <v>0</v>
      </c>
      <c r="P24" s="13">
        <f t="shared" si="3"/>
        <v>0</v>
      </c>
    </row>
    <row r="25" spans="1:16" ht="15" customHeight="1" thickBot="1">
      <c r="A25" s="475" t="s">
        <v>1286</v>
      </c>
      <c r="B25" s="476"/>
      <c r="C25" s="520">
        <v>8</v>
      </c>
      <c r="D25" s="520">
        <v>8.8000000000000007</v>
      </c>
      <c r="E25" s="481"/>
      <c r="F25" s="516">
        <v>1955</v>
      </c>
      <c r="G25" s="153"/>
      <c r="H25" s="523">
        <f t="shared" si="1"/>
        <v>0</v>
      </c>
      <c r="I25" s="426"/>
      <c r="J25" s="516">
        <f t="shared" si="2"/>
        <v>1955</v>
      </c>
      <c r="K25" s="532">
        <f t="shared" si="4"/>
        <v>0</v>
      </c>
      <c r="L25" s="500">
        <v>0.184</v>
      </c>
      <c r="M25" s="501">
        <v>19</v>
      </c>
      <c r="O25" s="13">
        <f t="shared" si="0"/>
        <v>0</v>
      </c>
      <c r="P25" s="13">
        <f t="shared" si="3"/>
        <v>0</v>
      </c>
    </row>
    <row r="26" spans="1:16" ht="30" customHeight="1" thickBot="1">
      <c r="A26" s="640" t="s">
        <v>829</v>
      </c>
      <c r="B26" s="641"/>
      <c r="C26" s="641"/>
      <c r="D26" s="641"/>
      <c r="E26" s="641"/>
      <c r="F26" s="641"/>
      <c r="G26" s="641"/>
      <c r="H26" s="641"/>
      <c r="I26" s="641"/>
      <c r="J26" s="641"/>
      <c r="K26" s="533"/>
      <c r="L26" s="502"/>
      <c r="M26" s="503"/>
      <c r="N26" s="160"/>
      <c r="O26" s="15"/>
      <c r="P26" s="15"/>
    </row>
    <row r="27" spans="1:16" ht="30" customHeight="1" thickBot="1">
      <c r="A27" s="595" t="s">
        <v>853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7"/>
      <c r="N27" s="160"/>
      <c r="O27" s="15"/>
      <c r="P27" s="15"/>
    </row>
    <row r="28" spans="1:16" ht="15" customHeight="1">
      <c r="A28" s="884" t="s">
        <v>1226</v>
      </c>
      <c r="B28" s="477" t="s">
        <v>1232</v>
      </c>
      <c r="C28" s="886">
        <v>2.2000000000000002</v>
      </c>
      <c r="D28" s="888">
        <v>2.8</v>
      </c>
      <c r="E28" s="890">
        <f>F28+F29</f>
        <v>2008</v>
      </c>
      <c r="F28" s="517">
        <v>1886</v>
      </c>
      <c r="G28" s="75"/>
      <c r="H28" s="525">
        <f t="shared" ref="H28:H39" si="5">$M$3</f>
        <v>0</v>
      </c>
      <c r="I28" s="892">
        <f>SUM(E28-(E28*H28))</f>
        <v>2008</v>
      </c>
      <c r="J28" s="517">
        <f t="shared" ref="J28:J49" si="6">SUM(F28-(F28*H28))</f>
        <v>1886</v>
      </c>
      <c r="K28" s="534">
        <f>G28*J28</f>
        <v>0</v>
      </c>
      <c r="L28" s="504">
        <v>0.16500000000000001</v>
      </c>
      <c r="M28" s="505">
        <v>18</v>
      </c>
      <c r="O28" s="13">
        <f t="shared" ref="O28:O39" si="7">G28*L28</f>
        <v>0</v>
      </c>
      <c r="P28" s="13">
        <f t="shared" ref="P28:P39" si="8">G28*M28</f>
        <v>0</v>
      </c>
    </row>
    <row r="29" spans="1:16" ht="15" customHeight="1" thickBot="1">
      <c r="A29" s="885"/>
      <c r="B29" s="478" t="s">
        <v>164</v>
      </c>
      <c r="C29" s="887"/>
      <c r="D29" s="889"/>
      <c r="E29" s="891"/>
      <c r="F29" s="524">
        <v>122</v>
      </c>
      <c r="G29" s="76"/>
      <c r="H29" s="526">
        <f t="shared" si="5"/>
        <v>0</v>
      </c>
      <c r="I29" s="893"/>
      <c r="J29" s="518">
        <f t="shared" si="6"/>
        <v>122</v>
      </c>
      <c r="K29" s="535">
        <f>G29*J29</f>
        <v>0</v>
      </c>
      <c r="L29" s="506">
        <v>6.9000000000000006E-2</v>
      </c>
      <c r="M29" s="507">
        <v>4.5</v>
      </c>
      <c r="O29" s="13">
        <f t="shared" si="7"/>
        <v>0</v>
      </c>
      <c r="P29" s="13">
        <f t="shared" si="8"/>
        <v>0</v>
      </c>
    </row>
    <row r="30" spans="1:16" ht="15" customHeight="1">
      <c r="A30" s="884" t="s">
        <v>1227</v>
      </c>
      <c r="B30" s="477" t="s">
        <v>1227</v>
      </c>
      <c r="C30" s="886">
        <v>2.8</v>
      </c>
      <c r="D30" s="888">
        <v>3.2</v>
      </c>
      <c r="E30" s="890">
        <f>F30+F31</f>
        <v>2174</v>
      </c>
      <c r="F30" s="517">
        <v>2052</v>
      </c>
      <c r="G30" s="75"/>
      <c r="H30" s="525">
        <f t="shared" si="5"/>
        <v>0</v>
      </c>
      <c r="I30" s="892">
        <f>SUM(E30-(E30*H30))</f>
        <v>2174</v>
      </c>
      <c r="J30" s="517">
        <f t="shared" si="6"/>
        <v>2052</v>
      </c>
      <c r="K30" s="534">
        <f>G30*J30</f>
        <v>0</v>
      </c>
      <c r="L30" s="504">
        <v>0.16500000000000001</v>
      </c>
      <c r="M30" s="505">
        <v>18</v>
      </c>
      <c r="O30" s="13">
        <f t="shared" si="7"/>
        <v>0</v>
      </c>
      <c r="P30" s="13">
        <f t="shared" si="8"/>
        <v>0</v>
      </c>
    </row>
    <row r="31" spans="1:16" ht="15" customHeight="1" thickBot="1">
      <c r="A31" s="885"/>
      <c r="B31" s="478" t="s">
        <v>164</v>
      </c>
      <c r="C31" s="887"/>
      <c r="D31" s="889"/>
      <c r="E31" s="891"/>
      <c r="F31" s="524">
        <v>122</v>
      </c>
      <c r="G31" s="76"/>
      <c r="H31" s="526">
        <f t="shared" si="5"/>
        <v>0</v>
      </c>
      <c r="I31" s="893"/>
      <c r="J31" s="518">
        <f t="shared" si="6"/>
        <v>122</v>
      </c>
      <c r="K31" s="535">
        <f>G31*J31</f>
        <v>0</v>
      </c>
      <c r="L31" s="506">
        <v>6.9000000000000006E-2</v>
      </c>
      <c r="M31" s="507">
        <v>4.5</v>
      </c>
      <c r="O31" s="13">
        <f t="shared" si="7"/>
        <v>0</v>
      </c>
      <c r="P31" s="13">
        <f t="shared" si="8"/>
        <v>0</v>
      </c>
    </row>
    <row r="32" spans="1:16" ht="15" customHeight="1">
      <c r="A32" s="884" t="s">
        <v>1228</v>
      </c>
      <c r="B32" s="477" t="s">
        <v>1233</v>
      </c>
      <c r="C32" s="886">
        <v>3.6</v>
      </c>
      <c r="D32" s="888">
        <v>4.0999999999999996</v>
      </c>
      <c r="E32" s="890">
        <f>F32+F33</f>
        <v>2249</v>
      </c>
      <c r="F32" s="517">
        <v>2127</v>
      </c>
      <c r="G32" s="75"/>
      <c r="H32" s="525">
        <f t="shared" si="5"/>
        <v>0</v>
      </c>
      <c r="I32" s="892">
        <f>SUM(E32-(E32*H32))</f>
        <v>2249</v>
      </c>
      <c r="J32" s="517">
        <f t="shared" si="6"/>
        <v>2127</v>
      </c>
      <c r="K32" s="534">
        <f t="shared" ref="K32:K49" si="9">G32*J32</f>
        <v>0</v>
      </c>
      <c r="L32" s="504">
        <v>0.16500000000000001</v>
      </c>
      <c r="M32" s="505">
        <v>18</v>
      </c>
      <c r="O32" s="13">
        <f t="shared" si="7"/>
        <v>0</v>
      </c>
      <c r="P32" s="13">
        <f t="shared" si="8"/>
        <v>0</v>
      </c>
    </row>
    <row r="33" spans="1:20" ht="15" customHeight="1" thickBot="1">
      <c r="A33" s="885"/>
      <c r="B33" s="478" t="s">
        <v>164</v>
      </c>
      <c r="C33" s="887"/>
      <c r="D33" s="889"/>
      <c r="E33" s="891"/>
      <c r="F33" s="524">
        <v>122</v>
      </c>
      <c r="G33" s="76"/>
      <c r="H33" s="526">
        <f t="shared" si="5"/>
        <v>0</v>
      </c>
      <c r="I33" s="893"/>
      <c r="J33" s="518">
        <f t="shared" si="6"/>
        <v>122</v>
      </c>
      <c r="K33" s="535">
        <f t="shared" si="9"/>
        <v>0</v>
      </c>
      <c r="L33" s="506">
        <v>6.9000000000000006E-2</v>
      </c>
      <c r="M33" s="507">
        <v>4.5</v>
      </c>
      <c r="O33" s="13">
        <f t="shared" si="7"/>
        <v>0</v>
      </c>
      <c r="P33" s="13">
        <f t="shared" si="8"/>
        <v>0</v>
      </c>
    </row>
    <row r="34" spans="1:20" ht="15" customHeight="1" thickBot="1">
      <c r="A34" s="884" t="s">
        <v>1229</v>
      </c>
      <c r="B34" s="477" t="s">
        <v>1234</v>
      </c>
      <c r="C34" s="886">
        <v>4.5</v>
      </c>
      <c r="D34" s="888">
        <v>5</v>
      </c>
      <c r="E34" s="890">
        <f>F34+F35</f>
        <v>2324</v>
      </c>
      <c r="F34" s="517">
        <v>2202</v>
      </c>
      <c r="G34" s="75"/>
      <c r="H34" s="525">
        <f t="shared" si="5"/>
        <v>0</v>
      </c>
      <c r="I34" s="892">
        <f>SUM(E34-(E34*H34))</f>
        <v>2324</v>
      </c>
      <c r="J34" s="517">
        <v>2202</v>
      </c>
      <c r="K34" s="534">
        <f t="shared" si="9"/>
        <v>0</v>
      </c>
      <c r="L34" s="504">
        <v>0.16500000000000001</v>
      </c>
      <c r="M34" s="505">
        <v>18</v>
      </c>
      <c r="O34" s="13">
        <f t="shared" si="7"/>
        <v>0</v>
      </c>
      <c r="P34" s="13">
        <f t="shared" si="8"/>
        <v>0</v>
      </c>
    </row>
    <row r="35" spans="1:20" ht="15" customHeight="1" thickBot="1">
      <c r="A35" s="885"/>
      <c r="B35" s="478" t="s">
        <v>164</v>
      </c>
      <c r="C35" s="887"/>
      <c r="D35" s="889"/>
      <c r="E35" s="891"/>
      <c r="F35" s="524">
        <v>122</v>
      </c>
      <c r="G35" s="76"/>
      <c r="H35" s="526">
        <f t="shared" si="5"/>
        <v>0</v>
      </c>
      <c r="I35" s="893"/>
      <c r="J35" s="517">
        <f>SUM(F35-(F35*H35))</f>
        <v>122</v>
      </c>
      <c r="K35" s="535">
        <f t="shared" si="9"/>
        <v>0</v>
      </c>
      <c r="L35" s="506">
        <v>6.9000000000000006E-2</v>
      </c>
      <c r="M35" s="507">
        <v>4.5</v>
      </c>
      <c r="O35" s="13">
        <f t="shared" si="7"/>
        <v>0</v>
      </c>
      <c r="P35" s="13">
        <f t="shared" si="8"/>
        <v>0</v>
      </c>
    </row>
    <row r="36" spans="1:20" ht="15" customHeight="1" thickBot="1">
      <c r="A36" s="884" t="s">
        <v>1230</v>
      </c>
      <c r="B36" s="477" t="s">
        <v>1230</v>
      </c>
      <c r="C36" s="886">
        <v>5.6</v>
      </c>
      <c r="D36" s="888">
        <v>6.3</v>
      </c>
      <c r="E36" s="890">
        <f>F36+F37</f>
        <v>2395</v>
      </c>
      <c r="F36" s="517">
        <v>2273</v>
      </c>
      <c r="G36" s="75"/>
      <c r="H36" s="525">
        <f t="shared" si="5"/>
        <v>0</v>
      </c>
      <c r="I36" s="892">
        <f>SUM(E36-(E36*H36))</f>
        <v>2395</v>
      </c>
      <c r="J36" s="517">
        <f>SUM(F36-(F36*H36))</f>
        <v>2273</v>
      </c>
      <c r="K36" s="534">
        <f t="shared" si="9"/>
        <v>0</v>
      </c>
      <c r="L36" s="504">
        <v>0.16500000000000001</v>
      </c>
      <c r="M36" s="505">
        <v>20</v>
      </c>
      <c r="O36" s="13">
        <f t="shared" si="7"/>
        <v>0</v>
      </c>
      <c r="P36" s="13">
        <f t="shared" si="8"/>
        <v>0</v>
      </c>
    </row>
    <row r="37" spans="1:20" s="11" customFormat="1" ht="15" customHeight="1" thickBot="1">
      <c r="A37" s="885"/>
      <c r="B37" s="478" t="s">
        <v>164</v>
      </c>
      <c r="C37" s="887"/>
      <c r="D37" s="889"/>
      <c r="E37" s="891"/>
      <c r="F37" s="524">
        <v>122</v>
      </c>
      <c r="G37" s="76"/>
      <c r="H37" s="526">
        <f t="shared" si="5"/>
        <v>0</v>
      </c>
      <c r="I37" s="893"/>
      <c r="J37" s="517">
        <f>SUM(F37-(F37*H37))</f>
        <v>122</v>
      </c>
      <c r="K37" s="535">
        <f t="shared" si="9"/>
        <v>0</v>
      </c>
      <c r="L37" s="506">
        <v>6.9000000000000006E-2</v>
      </c>
      <c r="M37" s="507">
        <v>4.5</v>
      </c>
      <c r="N37" s="26"/>
      <c r="O37" s="13">
        <f t="shared" si="7"/>
        <v>0</v>
      </c>
      <c r="P37" s="13">
        <f t="shared" si="8"/>
        <v>0</v>
      </c>
      <c r="T37"/>
    </row>
    <row r="38" spans="1:20" ht="15" customHeight="1" thickBot="1">
      <c r="A38" s="884" t="s">
        <v>1231</v>
      </c>
      <c r="B38" s="477" t="s">
        <v>1235</v>
      </c>
      <c r="C38" s="886">
        <v>7.1</v>
      </c>
      <c r="D38" s="888" t="s">
        <v>202</v>
      </c>
      <c r="E38" s="890">
        <f>F38+F39</f>
        <v>2443</v>
      </c>
      <c r="F38" s="517">
        <v>2321</v>
      </c>
      <c r="G38" s="75"/>
      <c r="H38" s="525">
        <f t="shared" si="5"/>
        <v>0</v>
      </c>
      <c r="I38" s="892">
        <f>SUM(E38-(E38*H38))</f>
        <v>2443</v>
      </c>
      <c r="J38" s="517">
        <f>SUM(F38-(F38*H38))</f>
        <v>2321</v>
      </c>
      <c r="K38" s="534">
        <f t="shared" si="9"/>
        <v>0</v>
      </c>
      <c r="L38" s="504">
        <v>0.16500000000000001</v>
      </c>
      <c r="M38" s="505">
        <v>20</v>
      </c>
      <c r="N38" s="26"/>
      <c r="O38" s="13">
        <f t="shared" si="7"/>
        <v>0</v>
      </c>
      <c r="P38" s="13">
        <f t="shared" si="8"/>
        <v>0</v>
      </c>
    </row>
    <row r="39" spans="1:20" s="8" customFormat="1" ht="15" customHeight="1" thickBot="1">
      <c r="A39" s="885"/>
      <c r="B39" s="478" t="s">
        <v>164</v>
      </c>
      <c r="C39" s="887"/>
      <c r="D39" s="889"/>
      <c r="E39" s="891"/>
      <c r="F39" s="524">
        <v>122</v>
      </c>
      <c r="G39" s="76"/>
      <c r="H39" s="526">
        <f t="shared" si="5"/>
        <v>0</v>
      </c>
      <c r="I39" s="893"/>
      <c r="J39" s="517">
        <f>SUM(F39-(F39*H39))</f>
        <v>122</v>
      </c>
      <c r="K39" s="535">
        <f t="shared" si="9"/>
        <v>0</v>
      </c>
      <c r="L39" s="506">
        <v>6.9000000000000006E-2</v>
      </c>
      <c r="M39" s="507">
        <v>4.5</v>
      </c>
      <c r="N39" s="26"/>
      <c r="O39" s="13">
        <f t="shared" si="7"/>
        <v>0</v>
      </c>
      <c r="P39" s="13">
        <f t="shared" si="8"/>
        <v>0</v>
      </c>
    </row>
    <row r="40" spans="1:20" ht="30" customHeight="1" thickBot="1">
      <c r="A40" s="640" t="s">
        <v>862</v>
      </c>
      <c r="B40" s="641"/>
      <c r="C40" s="641"/>
      <c r="D40" s="641"/>
      <c r="E40" s="641"/>
      <c r="F40" s="641"/>
      <c r="G40" s="641"/>
      <c r="H40" s="641"/>
      <c r="I40" s="641"/>
      <c r="J40" s="641"/>
      <c r="K40" s="533"/>
      <c r="L40" s="502"/>
      <c r="M40" s="503"/>
      <c r="N40" s="160"/>
      <c r="O40" s="15"/>
      <c r="P40" s="15"/>
    </row>
    <row r="41" spans="1:20" ht="30" customHeight="1" thickBot="1">
      <c r="A41" s="595" t="s">
        <v>853</v>
      </c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7"/>
      <c r="N41" s="160"/>
      <c r="O41" s="15"/>
      <c r="P41" s="15"/>
    </row>
    <row r="42" spans="1:20" ht="15" customHeight="1">
      <c r="A42" s="884" t="s">
        <v>1236</v>
      </c>
      <c r="B42" s="477" t="s">
        <v>1236</v>
      </c>
      <c r="C42" s="886">
        <v>9</v>
      </c>
      <c r="D42" s="888">
        <v>10</v>
      </c>
      <c r="E42" s="890">
        <f>F42+F43</f>
        <v>2975</v>
      </c>
      <c r="F42" s="517">
        <v>2850</v>
      </c>
      <c r="G42" s="75"/>
      <c r="H42" s="525">
        <f t="shared" ref="H42:H49" si="10">$M$3</f>
        <v>0</v>
      </c>
      <c r="I42" s="892">
        <f>SUM(E42-(E42*H42))</f>
        <v>2975</v>
      </c>
      <c r="J42" s="517">
        <f t="shared" si="6"/>
        <v>2850</v>
      </c>
      <c r="K42" s="534">
        <f t="shared" si="9"/>
        <v>0</v>
      </c>
      <c r="L42" s="504">
        <v>0.40400000000000003</v>
      </c>
      <c r="M42" s="505">
        <v>31</v>
      </c>
      <c r="O42" s="13">
        <f t="shared" ref="O42:O49" si="11">G42*L42</f>
        <v>0</v>
      </c>
      <c r="P42" s="13">
        <f t="shared" ref="P42:P49" si="12">G42*M42</f>
        <v>0</v>
      </c>
    </row>
    <row r="43" spans="1:20" ht="15" customHeight="1" thickBot="1">
      <c r="A43" s="885"/>
      <c r="B43" s="478" t="s">
        <v>171</v>
      </c>
      <c r="C43" s="887"/>
      <c r="D43" s="889"/>
      <c r="E43" s="891"/>
      <c r="F43" s="524">
        <v>125</v>
      </c>
      <c r="G43" s="76"/>
      <c r="H43" s="526">
        <f t="shared" si="10"/>
        <v>0</v>
      </c>
      <c r="I43" s="893"/>
      <c r="J43" s="518">
        <f t="shared" si="6"/>
        <v>125</v>
      </c>
      <c r="K43" s="535">
        <f t="shared" si="9"/>
        <v>0</v>
      </c>
      <c r="L43" s="506">
        <v>0.11700000000000001</v>
      </c>
      <c r="M43" s="507">
        <v>8</v>
      </c>
      <c r="O43" s="13">
        <f t="shared" si="11"/>
        <v>0</v>
      </c>
      <c r="P43" s="13">
        <f t="shared" si="12"/>
        <v>0</v>
      </c>
    </row>
    <row r="44" spans="1:20" ht="15" customHeight="1">
      <c r="A44" s="884" t="s">
        <v>1237</v>
      </c>
      <c r="B44" s="477" t="s">
        <v>1237</v>
      </c>
      <c r="C44" s="886">
        <v>11.2</v>
      </c>
      <c r="D44" s="888">
        <v>12.5</v>
      </c>
      <c r="E44" s="890">
        <f>F44+F45</f>
        <v>3094</v>
      </c>
      <c r="F44" s="517">
        <v>2969</v>
      </c>
      <c r="G44" s="75"/>
      <c r="H44" s="525">
        <f t="shared" si="10"/>
        <v>0</v>
      </c>
      <c r="I44" s="892">
        <f>SUM(E44-(E44*H44))</f>
        <v>3094</v>
      </c>
      <c r="J44" s="517">
        <f t="shared" si="6"/>
        <v>2969</v>
      </c>
      <c r="K44" s="534">
        <f t="shared" si="9"/>
        <v>0</v>
      </c>
      <c r="L44" s="504">
        <v>0.47099999999999997</v>
      </c>
      <c r="M44" s="505">
        <v>31</v>
      </c>
      <c r="O44" s="13">
        <f t="shared" si="11"/>
        <v>0</v>
      </c>
      <c r="P44" s="13">
        <f t="shared" si="12"/>
        <v>0</v>
      </c>
    </row>
    <row r="45" spans="1:20" ht="15" customHeight="1" thickBot="1">
      <c r="A45" s="885"/>
      <c r="B45" s="478" t="s">
        <v>171</v>
      </c>
      <c r="C45" s="887"/>
      <c r="D45" s="889"/>
      <c r="E45" s="891"/>
      <c r="F45" s="524">
        <v>125</v>
      </c>
      <c r="G45" s="76"/>
      <c r="H45" s="526">
        <f t="shared" si="10"/>
        <v>0</v>
      </c>
      <c r="I45" s="893"/>
      <c r="J45" s="518">
        <f t="shared" si="6"/>
        <v>125</v>
      </c>
      <c r="K45" s="535">
        <f t="shared" si="9"/>
        <v>0</v>
      </c>
      <c r="L45" s="506">
        <v>0.11700000000000001</v>
      </c>
      <c r="M45" s="507">
        <v>8</v>
      </c>
      <c r="O45" s="13">
        <f t="shared" si="11"/>
        <v>0</v>
      </c>
      <c r="P45" s="13">
        <f t="shared" si="12"/>
        <v>0</v>
      </c>
    </row>
    <row r="46" spans="1:20" ht="15" customHeight="1">
      <c r="A46" s="884" t="s">
        <v>1238</v>
      </c>
      <c r="B46" s="477" t="s">
        <v>1238</v>
      </c>
      <c r="C46" s="886">
        <v>12.5</v>
      </c>
      <c r="D46" s="888">
        <v>14</v>
      </c>
      <c r="E46" s="890">
        <f>F46+F47</f>
        <v>3454</v>
      </c>
      <c r="F46" s="517">
        <v>3329</v>
      </c>
      <c r="G46" s="75"/>
      <c r="H46" s="525">
        <f t="shared" si="10"/>
        <v>0</v>
      </c>
      <c r="I46" s="892">
        <f>SUM(E46-(E46*H46))</f>
        <v>3454</v>
      </c>
      <c r="J46" s="517">
        <f t="shared" si="6"/>
        <v>3329</v>
      </c>
      <c r="K46" s="534">
        <f t="shared" si="9"/>
        <v>0</v>
      </c>
      <c r="L46" s="504">
        <v>0.47099999999999997</v>
      </c>
      <c r="M46" s="505">
        <v>31</v>
      </c>
      <c r="O46" s="13">
        <f t="shared" si="11"/>
        <v>0</v>
      </c>
      <c r="P46" s="13">
        <f t="shared" si="12"/>
        <v>0</v>
      </c>
    </row>
    <row r="47" spans="1:20" ht="15" customHeight="1" thickBot="1">
      <c r="A47" s="885"/>
      <c r="B47" s="478" t="s">
        <v>171</v>
      </c>
      <c r="C47" s="887"/>
      <c r="D47" s="889"/>
      <c r="E47" s="891"/>
      <c r="F47" s="524">
        <v>125</v>
      </c>
      <c r="G47" s="76"/>
      <c r="H47" s="526">
        <f t="shared" si="10"/>
        <v>0</v>
      </c>
      <c r="I47" s="893"/>
      <c r="J47" s="518">
        <f t="shared" si="6"/>
        <v>125</v>
      </c>
      <c r="K47" s="535">
        <f t="shared" si="9"/>
        <v>0</v>
      </c>
      <c r="L47" s="506">
        <v>0.11700000000000001</v>
      </c>
      <c r="M47" s="507">
        <v>8</v>
      </c>
      <c r="O47" s="13">
        <f t="shared" si="11"/>
        <v>0</v>
      </c>
      <c r="P47" s="13">
        <f t="shared" si="12"/>
        <v>0</v>
      </c>
    </row>
    <row r="48" spans="1:20" ht="15" customHeight="1">
      <c r="A48" s="884" t="s">
        <v>1239</v>
      </c>
      <c r="B48" s="477" t="s">
        <v>1239</v>
      </c>
      <c r="C48" s="886">
        <v>14</v>
      </c>
      <c r="D48" s="888">
        <v>16</v>
      </c>
      <c r="E48" s="890">
        <f>F48+F49</f>
        <v>3900</v>
      </c>
      <c r="F48" s="517">
        <v>3775</v>
      </c>
      <c r="G48" s="75"/>
      <c r="H48" s="525">
        <f t="shared" si="10"/>
        <v>0</v>
      </c>
      <c r="I48" s="892">
        <f>SUM(E48-(E48*H48))</f>
        <v>3900</v>
      </c>
      <c r="J48" s="517">
        <f t="shared" si="6"/>
        <v>3775</v>
      </c>
      <c r="K48" s="534">
        <f t="shared" si="9"/>
        <v>0</v>
      </c>
      <c r="L48" s="504">
        <v>0.47099999999999997</v>
      </c>
      <c r="M48" s="505">
        <v>31</v>
      </c>
      <c r="O48" s="13">
        <f t="shared" si="11"/>
        <v>0</v>
      </c>
      <c r="P48" s="13">
        <f t="shared" si="12"/>
        <v>0</v>
      </c>
    </row>
    <row r="49" spans="1:20" s="15" customFormat="1" ht="15" customHeight="1" thickBot="1">
      <c r="A49" s="885"/>
      <c r="B49" s="478" t="s">
        <v>171</v>
      </c>
      <c r="C49" s="887"/>
      <c r="D49" s="889"/>
      <c r="E49" s="891"/>
      <c r="F49" s="524">
        <v>125</v>
      </c>
      <c r="G49" s="76"/>
      <c r="H49" s="526">
        <f t="shared" si="10"/>
        <v>0</v>
      </c>
      <c r="I49" s="893"/>
      <c r="J49" s="518">
        <f t="shared" si="6"/>
        <v>125</v>
      </c>
      <c r="K49" s="535">
        <f t="shared" si="9"/>
        <v>0</v>
      </c>
      <c r="L49" s="506">
        <v>0.11700000000000001</v>
      </c>
      <c r="M49" s="507">
        <v>8</v>
      </c>
      <c r="O49" s="13">
        <f t="shared" si="11"/>
        <v>0</v>
      </c>
      <c r="P49" s="13">
        <f t="shared" si="12"/>
        <v>0</v>
      </c>
      <c r="T49"/>
    </row>
    <row r="50" spans="1:20" ht="30" customHeight="1" thickBot="1">
      <c r="A50" s="795" t="s">
        <v>389</v>
      </c>
      <c r="B50" s="796"/>
      <c r="C50" s="796"/>
      <c r="D50" s="796"/>
      <c r="E50" s="796"/>
      <c r="F50" s="796"/>
      <c r="G50" s="796"/>
      <c r="H50" s="796"/>
      <c r="I50" s="796"/>
      <c r="J50" s="796"/>
      <c r="K50" s="796"/>
      <c r="L50" s="796"/>
      <c r="M50" s="797"/>
      <c r="N50" s="6"/>
      <c r="O50" s="6"/>
      <c r="P50" s="5"/>
    </row>
    <row r="51" spans="1:20" s="36" customFormat="1" ht="15" customHeight="1" thickBot="1">
      <c r="A51" s="475" t="s">
        <v>1240</v>
      </c>
      <c r="B51" s="476"/>
      <c r="C51" s="521">
        <v>2.2000000000000002</v>
      </c>
      <c r="D51" s="521">
        <v>2.8</v>
      </c>
      <c r="E51" s="481"/>
      <c r="F51" s="516">
        <v>1893</v>
      </c>
      <c r="G51" s="153"/>
      <c r="H51" s="523">
        <f t="shared" ref="H51:H62" si="13">$M$3</f>
        <v>0</v>
      </c>
      <c r="I51" s="516"/>
      <c r="J51" s="516">
        <f t="shared" ref="J51:J62" si="14">SUM(F51-(F51*H51))</f>
        <v>1893</v>
      </c>
      <c r="K51" s="532">
        <f t="shared" ref="K51:K59" si="15">G51*J51</f>
        <v>0</v>
      </c>
      <c r="L51" s="500">
        <v>0.20200000000000001</v>
      </c>
      <c r="M51" s="501">
        <v>24</v>
      </c>
      <c r="O51" s="13">
        <f t="shared" ref="O51:O62" si="16">G51*L51</f>
        <v>0</v>
      </c>
      <c r="P51" s="13">
        <f t="shared" ref="P51:P62" si="17">G51*M51</f>
        <v>0</v>
      </c>
    </row>
    <row r="52" spans="1:20" s="36" customFormat="1" ht="15" customHeight="1" thickBot="1">
      <c r="A52" s="475" t="s">
        <v>1241</v>
      </c>
      <c r="B52" s="476"/>
      <c r="C52" s="521">
        <v>2.8</v>
      </c>
      <c r="D52" s="521">
        <v>3.2</v>
      </c>
      <c r="E52" s="481"/>
      <c r="F52" s="516">
        <v>1931</v>
      </c>
      <c r="G52" s="153"/>
      <c r="H52" s="523">
        <f t="shared" si="13"/>
        <v>0</v>
      </c>
      <c r="I52" s="516"/>
      <c r="J52" s="516">
        <f t="shared" si="14"/>
        <v>1931</v>
      </c>
      <c r="K52" s="532">
        <f t="shared" si="15"/>
        <v>0</v>
      </c>
      <c r="L52" s="500">
        <v>0.20200000000000001</v>
      </c>
      <c r="M52" s="501">
        <v>24</v>
      </c>
      <c r="O52" s="13">
        <f t="shared" si="16"/>
        <v>0</v>
      </c>
      <c r="P52" s="13">
        <f t="shared" si="17"/>
        <v>0</v>
      </c>
    </row>
    <row r="53" spans="1:20" s="36" customFormat="1" ht="15" customHeight="1" thickBot="1">
      <c r="A53" s="475" t="s">
        <v>1242</v>
      </c>
      <c r="B53" s="476"/>
      <c r="C53" s="521">
        <v>3.6</v>
      </c>
      <c r="D53" s="521">
        <v>4.0999999999999996</v>
      </c>
      <c r="E53" s="481"/>
      <c r="F53" s="516">
        <v>2017</v>
      </c>
      <c r="G53" s="153"/>
      <c r="H53" s="523">
        <f t="shared" si="13"/>
        <v>0</v>
      </c>
      <c r="I53" s="516"/>
      <c r="J53" s="516">
        <f t="shared" si="14"/>
        <v>2017</v>
      </c>
      <c r="K53" s="532">
        <f t="shared" si="15"/>
        <v>0</v>
      </c>
      <c r="L53" s="500">
        <v>0.20200000000000001</v>
      </c>
      <c r="M53" s="501">
        <v>26</v>
      </c>
      <c r="O53" s="13">
        <f t="shared" si="16"/>
        <v>0</v>
      </c>
      <c r="P53" s="13">
        <f t="shared" si="17"/>
        <v>0</v>
      </c>
    </row>
    <row r="54" spans="1:20" ht="15" customHeight="1" thickBot="1">
      <c r="A54" s="475" t="s">
        <v>1243</v>
      </c>
      <c r="B54" s="476"/>
      <c r="C54" s="521">
        <v>4.5</v>
      </c>
      <c r="D54" s="521">
        <v>5</v>
      </c>
      <c r="E54" s="481"/>
      <c r="F54" s="516">
        <v>2102</v>
      </c>
      <c r="G54" s="153"/>
      <c r="H54" s="523">
        <f t="shared" si="13"/>
        <v>0</v>
      </c>
      <c r="I54" s="516"/>
      <c r="J54" s="516">
        <f t="shared" si="14"/>
        <v>2102</v>
      </c>
      <c r="K54" s="532">
        <f t="shared" si="15"/>
        <v>0</v>
      </c>
      <c r="L54" s="500">
        <v>0.20200000000000001</v>
      </c>
      <c r="M54" s="501">
        <v>26</v>
      </c>
      <c r="O54" s="13">
        <f t="shared" si="16"/>
        <v>0</v>
      </c>
      <c r="P54" s="13">
        <f t="shared" si="17"/>
        <v>0</v>
      </c>
    </row>
    <row r="55" spans="1:20" ht="15" customHeight="1" thickBot="1">
      <c r="A55" s="475" t="s">
        <v>1244</v>
      </c>
      <c r="B55" s="476"/>
      <c r="C55" s="521">
        <v>5.6</v>
      </c>
      <c r="D55" s="521">
        <v>6.3</v>
      </c>
      <c r="E55" s="481"/>
      <c r="F55" s="516">
        <v>2355</v>
      </c>
      <c r="G55" s="153"/>
      <c r="H55" s="523">
        <f t="shared" si="13"/>
        <v>0</v>
      </c>
      <c r="I55" s="516"/>
      <c r="J55" s="516">
        <f t="shared" si="14"/>
        <v>2355</v>
      </c>
      <c r="K55" s="532">
        <f t="shared" si="15"/>
        <v>0</v>
      </c>
      <c r="L55" s="500">
        <v>0.24399999999999999</v>
      </c>
      <c r="M55" s="501">
        <v>30</v>
      </c>
      <c r="O55" s="13">
        <f t="shared" si="16"/>
        <v>0</v>
      </c>
      <c r="P55" s="13">
        <f t="shared" si="17"/>
        <v>0</v>
      </c>
    </row>
    <row r="56" spans="1:20" ht="15" customHeight="1" thickBot="1">
      <c r="A56" s="475" t="s">
        <v>1245</v>
      </c>
      <c r="B56" s="476"/>
      <c r="C56" s="521">
        <v>7.1</v>
      </c>
      <c r="D56" s="521">
        <v>8</v>
      </c>
      <c r="E56" s="481"/>
      <c r="F56" s="516">
        <v>2650</v>
      </c>
      <c r="G56" s="153"/>
      <c r="H56" s="523">
        <f t="shared" si="13"/>
        <v>0</v>
      </c>
      <c r="I56" s="516"/>
      <c r="J56" s="516">
        <f t="shared" si="14"/>
        <v>2650</v>
      </c>
      <c r="K56" s="532">
        <f t="shared" si="15"/>
        <v>0</v>
      </c>
      <c r="L56" s="500">
        <v>0.28499999999999998</v>
      </c>
      <c r="M56" s="501">
        <v>34</v>
      </c>
      <c r="O56" s="13">
        <f t="shared" si="16"/>
        <v>0</v>
      </c>
      <c r="P56" s="13">
        <f t="shared" si="17"/>
        <v>0</v>
      </c>
    </row>
    <row r="57" spans="1:20" ht="15" customHeight="1" thickBot="1">
      <c r="A57" s="475" t="s">
        <v>1246</v>
      </c>
      <c r="B57" s="476"/>
      <c r="C57" s="521">
        <v>9</v>
      </c>
      <c r="D57" s="521">
        <v>10</v>
      </c>
      <c r="E57" s="481"/>
      <c r="F57" s="516">
        <v>2940</v>
      </c>
      <c r="G57" s="153"/>
      <c r="H57" s="523">
        <f t="shared" si="13"/>
        <v>0</v>
      </c>
      <c r="I57" s="516"/>
      <c r="J57" s="516">
        <f t="shared" si="14"/>
        <v>2940</v>
      </c>
      <c r="K57" s="532">
        <f t="shared" si="15"/>
        <v>0</v>
      </c>
      <c r="L57" s="500">
        <v>0.308</v>
      </c>
      <c r="M57" s="501">
        <v>52</v>
      </c>
      <c r="O57" s="13">
        <f t="shared" si="16"/>
        <v>0</v>
      </c>
      <c r="P57" s="13">
        <f t="shared" si="17"/>
        <v>0</v>
      </c>
    </row>
    <row r="58" spans="1:20" ht="15" customHeight="1" thickBot="1">
      <c r="A58" s="475" t="s">
        <v>1247</v>
      </c>
      <c r="B58" s="476"/>
      <c r="C58" s="521">
        <v>11.2</v>
      </c>
      <c r="D58" s="521">
        <v>12.5</v>
      </c>
      <c r="E58" s="481"/>
      <c r="F58" s="516">
        <v>3293</v>
      </c>
      <c r="G58" s="153"/>
      <c r="H58" s="523">
        <f t="shared" si="13"/>
        <v>0</v>
      </c>
      <c r="I58" s="516"/>
      <c r="J58" s="516">
        <f t="shared" si="14"/>
        <v>3293</v>
      </c>
      <c r="K58" s="532">
        <f t="shared" si="15"/>
        <v>0</v>
      </c>
      <c r="L58" s="500">
        <v>0.308</v>
      </c>
      <c r="M58" s="501">
        <v>52</v>
      </c>
      <c r="O58" s="13">
        <f t="shared" si="16"/>
        <v>0</v>
      </c>
      <c r="P58" s="13">
        <f t="shared" si="17"/>
        <v>0</v>
      </c>
    </row>
    <row r="59" spans="1:20" ht="15" customHeight="1" thickBot="1">
      <c r="A59" s="475" t="s">
        <v>1248</v>
      </c>
      <c r="B59" s="476"/>
      <c r="C59" s="521">
        <v>12.5</v>
      </c>
      <c r="D59" s="521">
        <v>14</v>
      </c>
      <c r="E59" s="481"/>
      <c r="F59" s="516">
        <v>3556</v>
      </c>
      <c r="G59" s="153"/>
      <c r="H59" s="523">
        <f t="shared" si="13"/>
        <v>0</v>
      </c>
      <c r="I59" s="516"/>
      <c r="J59" s="516">
        <f t="shared" si="14"/>
        <v>3556</v>
      </c>
      <c r="K59" s="532">
        <f t="shared" si="15"/>
        <v>0</v>
      </c>
      <c r="L59" s="500">
        <v>0.308</v>
      </c>
      <c r="M59" s="501">
        <v>52</v>
      </c>
      <c r="O59" s="13">
        <f t="shared" si="16"/>
        <v>0</v>
      </c>
      <c r="P59" s="13">
        <f t="shared" si="17"/>
        <v>0</v>
      </c>
    </row>
    <row r="60" spans="1:20" ht="15" customHeight="1" thickBot="1">
      <c r="A60" s="475" t="s">
        <v>1249</v>
      </c>
      <c r="B60" s="476"/>
      <c r="C60" s="521">
        <v>18</v>
      </c>
      <c r="D60" s="521">
        <v>20</v>
      </c>
      <c r="E60" s="481"/>
      <c r="F60" s="516">
        <v>4876</v>
      </c>
      <c r="G60" s="153"/>
      <c r="H60" s="523">
        <f t="shared" si="13"/>
        <v>0</v>
      </c>
      <c r="I60" s="516"/>
      <c r="J60" s="516">
        <f t="shared" si="14"/>
        <v>4876</v>
      </c>
      <c r="K60" s="532">
        <f>G60*J60</f>
        <v>0</v>
      </c>
      <c r="L60" s="500">
        <v>0.36199999999999999</v>
      </c>
      <c r="M60" s="501">
        <v>55</v>
      </c>
      <c r="O60" s="13">
        <f t="shared" si="16"/>
        <v>0</v>
      </c>
      <c r="P60" s="13">
        <f t="shared" si="17"/>
        <v>0</v>
      </c>
    </row>
    <row r="61" spans="1:20" ht="15" customHeight="1" thickBot="1">
      <c r="A61" s="475" t="s">
        <v>1250</v>
      </c>
      <c r="B61" s="476"/>
      <c r="C61" s="521">
        <v>22.4</v>
      </c>
      <c r="D61" s="521">
        <v>25</v>
      </c>
      <c r="E61" s="481"/>
      <c r="F61" s="516">
        <v>5482</v>
      </c>
      <c r="G61" s="153"/>
      <c r="H61" s="523">
        <f t="shared" si="13"/>
        <v>0</v>
      </c>
      <c r="I61" s="516"/>
      <c r="J61" s="516">
        <f t="shared" si="14"/>
        <v>5482</v>
      </c>
      <c r="K61" s="532">
        <f>G61*J61</f>
        <v>0</v>
      </c>
      <c r="L61" s="500">
        <v>0.79400000000000004</v>
      </c>
      <c r="M61" s="501">
        <v>98</v>
      </c>
      <c r="O61" s="13">
        <f t="shared" si="16"/>
        <v>0</v>
      </c>
      <c r="P61" s="13">
        <f t="shared" si="17"/>
        <v>0</v>
      </c>
    </row>
    <row r="62" spans="1:20" ht="15" customHeight="1" thickBot="1">
      <c r="A62" s="475" t="s">
        <v>1251</v>
      </c>
      <c r="B62" s="476"/>
      <c r="C62" s="521">
        <v>25</v>
      </c>
      <c r="D62" s="521">
        <v>28</v>
      </c>
      <c r="E62" s="481"/>
      <c r="F62" s="516">
        <v>5924</v>
      </c>
      <c r="G62" s="153"/>
      <c r="H62" s="523">
        <f t="shared" si="13"/>
        <v>0</v>
      </c>
      <c r="I62" s="516"/>
      <c r="J62" s="516">
        <f t="shared" si="14"/>
        <v>5924</v>
      </c>
      <c r="K62" s="532">
        <f>G62*J62</f>
        <v>0</v>
      </c>
      <c r="L62" s="500">
        <v>0.79400000000000004</v>
      </c>
      <c r="M62" s="501">
        <v>101</v>
      </c>
      <c r="O62" s="13">
        <f t="shared" si="16"/>
        <v>0</v>
      </c>
      <c r="P62" s="13">
        <f t="shared" si="17"/>
        <v>0</v>
      </c>
    </row>
    <row r="63" spans="1:20" ht="30" customHeight="1" thickBot="1">
      <c r="A63" s="640" t="s">
        <v>867</v>
      </c>
      <c r="B63" s="641"/>
      <c r="C63" s="641"/>
      <c r="D63" s="641"/>
      <c r="E63" s="641"/>
      <c r="F63" s="641"/>
      <c r="G63" s="641"/>
      <c r="H63" s="641"/>
      <c r="I63" s="641"/>
      <c r="J63" s="641"/>
      <c r="K63" s="533"/>
      <c r="L63" s="502"/>
      <c r="M63" s="503"/>
      <c r="N63" s="160"/>
      <c r="O63" s="15"/>
      <c r="P63" s="15"/>
    </row>
    <row r="64" spans="1:20" ht="30" customHeight="1" thickBot="1">
      <c r="A64" s="595" t="s">
        <v>868</v>
      </c>
      <c r="B64" s="596"/>
      <c r="C64" s="596"/>
      <c r="D64" s="596"/>
      <c r="E64" s="596"/>
      <c r="F64" s="596"/>
      <c r="G64" s="596"/>
      <c r="H64" s="596"/>
      <c r="I64" s="596"/>
      <c r="J64" s="596"/>
      <c r="K64" s="596"/>
      <c r="L64" s="596"/>
      <c r="M64" s="597"/>
      <c r="N64" s="160"/>
      <c r="O64" s="15"/>
      <c r="P64" s="15"/>
    </row>
    <row r="65" spans="1:16" ht="15" customHeight="1" thickBot="1">
      <c r="A65" s="475" t="s">
        <v>1272</v>
      </c>
      <c r="B65" s="476"/>
      <c r="C65" s="521">
        <v>3.6</v>
      </c>
      <c r="D65" s="521">
        <v>4.0999999999999996</v>
      </c>
      <c r="E65" s="481"/>
      <c r="F65" s="516">
        <v>1975</v>
      </c>
      <c r="G65" s="527"/>
      <c r="H65" s="523">
        <f t="shared" ref="H65:H72" si="18">$M$3</f>
        <v>0</v>
      </c>
      <c r="I65" s="426"/>
      <c r="J65" s="516">
        <f t="shared" ref="J65:J72" si="19">SUM(F65-(F65*H65))</f>
        <v>1975</v>
      </c>
      <c r="K65" s="532">
        <f t="shared" ref="K65:K72" si="20">G65*J65</f>
        <v>0</v>
      </c>
      <c r="L65" s="500">
        <v>0.29099999999999998</v>
      </c>
      <c r="M65" s="501">
        <v>37</v>
      </c>
      <c r="O65" s="13">
        <f t="shared" ref="O65:O72" si="21">G65*L65</f>
        <v>0</v>
      </c>
      <c r="P65" s="13">
        <f t="shared" ref="P65:P72" si="22">G65*M65</f>
        <v>0</v>
      </c>
    </row>
    <row r="66" spans="1:16" ht="15" customHeight="1" thickBot="1">
      <c r="A66" s="475" t="s">
        <v>1273</v>
      </c>
      <c r="B66" s="476"/>
      <c r="C66" s="521">
        <v>4</v>
      </c>
      <c r="D66" s="521">
        <v>4.5</v>
      </c>
      <c r="E66" s="481"/>
      <c r="F66" s="516">
        <v>2104</v>
      </c>
      <c r="G66" s="527"/>
      <c r="H66" s="523">
        <f t="shared" si="18"/>
        <v>0</v>
      </c>
      <c r="I66" s="426"/>
      <c r="J66" s="516">
        <f t="shared" si="19"/>
        <v>2104</v>
      </c>
      <c r="K66" s="532">
        <f t="shared" si="20"/>
        <v>0</v>
      </c>
      <c r="L66" s="500">
        <v>0.29099999999999998</v>
      </c>
      <c r="M66" s="501">
        <v>37</v>
      </c>
      <c r="O66" s="13">
        <f t="shared" si="21"/>
        <v>0</v>
      </c>
      <c r="P66" s="13">
        <f t="shared" si="22"/>
        <v>0</v>
      </c>
    </row>
    <row r="67" spans="1:16" ht="15" customHeight="1" thickBot="1">
      <c r="A67" s="475" t="s">
        <v>1274</v>
      </c>
      <c r="B67" s="476"/>
      <c r="C67" s="521">
        <v>5.6</v>
      </c>
      <c r="D67" s="521">
        <v>6.3</v>
      </c>
      <c r="E67" s="481"/>
      <c r="F67" s="516">
        <v>2303</v>
      </c>
      <c r="G67" s="527"/>
      <c r="H67" s="523">
        <f t="shared" si="18"/>
        <v>0</v>
      </c>
      <c r="I67" s="426"/>
      <c r="J67" s="516">
        <f t="shared" si="19"/>
        <v>2303</v>
      </c>
      <c r="K67" s="532">
        <f t="shared" si="20"/>
        <v>0</v>
      </c>
      <c r="L67" s="500">
        <v>0.29099999999999998</v>
      </c>
      <c r="M67" s="501">
        <v>37</v>
      </c>
      <c r="O67" s="13">
        <f t="shared" si="21"/>
        <v>0</v>
      </c>
      <c r="P67" s="13">
        <f t="shared" si="22"/>
        <v>0</v>
      </c>
    </row>
    <row r="68" spans="1:16" ht="15" customHeight="1" thickBot="1">
      <c r="A68" s="475" t="s">
        <v>1275</v>
      </c>
      <c r="B68" s="476"/>
      <c r="C68" s="521">
        <v>7.1</v>
      </c>
      <c r="D68" s="521">
        <v>8</v>
      </c>
      <c r="E68" s="481"/>
      <c r="F68" s="516">
        <v>2502</v>
      </c>
      <c r="G68" s="527"/>
      <c r="H68" s="523">
        <f t="shared" si="18"/>
        <v>0</v>
      </c>
      <c r="I68" s="426"/>
      <c r="J68" s="516">
        <f t="shared" si="19"/>
        <v>2502</v>
      </c>
      <c r="K68" s="532">
        <f t="shared" si="20"/>
        <v>0</v>
      </c>
      <c r="L68" s="500">
        <v>0.29099999999999998</v>
      </c>
      <c r="M68" s="501">
        <v>38</v>
      </c>
      <c r="O68" s="13">
        <f t="shared" si="21"/>
        <v>0</v>
      </c>
      <c r="P68" s="13">
        <f t="shared" si="22"/>
        <v>0</v>
      </c>
    </row>
    <row r="69" spans="1:16" ht="15" customHeight="1" thickBot="1">
      <c r="A69" s="475" t="s">
        <v>1276</v>
      </c>
      <c r="B69" s="476"/>
      <c r="C69" s="521">
        <v>9</v>
      </c>
      <c r="D69" s="521">
        <v>10</v>
      </c>
      <c r="E69" s="481"/>
      <c r="F69" s="516">
        <v>3172</v>
      </c>
      <c r="G69" s="527"/>
      <c r="H69" s="523">
        <f t="shared" si="18"/>
        <v>0</v>
      </c>
      <c r="I69" s="426"/>
      <c r="J69" s="516">
        <f t="shared" si="19"/>
        <v>3172</v>
      </c>
      <c r="K69" s="532">
        <f t="shared" si="20"/>
        <v>0</v>
      </c>
      <c r="L69" s="500">
        <v>0.45200000000000001</v>
      </c>
      <c r="M69" s="501">
        <v>61</v>
      </c>
      <c r="O69" s="13">
        <f t="shared" si="21"/>
        <v>0</v>
      </c>
      <c r="P69" s="13">
        <f t="shared" si="22"/>
        <v>0</v>
      </c>
    </row>
    <row r="70" spans="1:16" ht="15" customHeight="1" thickBot="1">
      <c r="A70" s="475" t="s">
        <v>1277</v>
      </c>
      <c r="B70" s="476"/>
      <c r="C70" s="521">
        <v>11.2</v>
      </c>
      <c r="D70" s="521">
        <v>12.5</v>
      </c>
      <c r="E70" s="481"/>
      <c r="F70" s="516">
        <v>3507</v>
      </c>
      <c r="G70" s="527"/>
      <c r="H70" s="523">
        <f t="shared" si="18"/>
        <v>0</v>
      </c>
      <c r="I70" s="426"/>
      <c r="J70" s="516">
        <f t="shared" si="19"/>
        <v>3507</v>
      </c>
      <c r="K70" s="532">
        <f t="shared" si="20"/>
        <v>0</v>
      </c>
      <c r="L70" s="500">
        <v>0.45200000000000001</v>
      </c>
      <c r="M70" s="501">
        <v>61</v>
      </c>
      <c r="O70" s="13">
        <f t="shared" si="21"/>
        <v>0</v>
      </c>
      <c r="P70" s="13">
        <f t="shared" si="22"/>
        <v>0</v>
      </c>
    </row>
    <row r="71" spans="1:16" s="11" customFormat="1" ht="15" customHeight="1" thickBot="1">
      <c r="A71" s="475" t="s">
        <v>1278</v>
      </c>
      <c r="B71" s="476"/>
      <c r="C71" s="521">
        <v>12.5</v>
      </c>
      <c r="D71" s="521">
        <v>14</v>
      </c>
      <c r="E71" s="481"/>
      <c r="F71" s="516">
        <v>4034</v>
      </c>
      <c r="G71" s="527"/>
      <c r="H71" s="523">
        <f t="shared" si="18"/>
        <v>0</v>
      </c>
      <c r="I71" s="426"/>
      <c r="J71" s="516">
        <f t="shared" si="19"/>
        <v>4034</v>
      </c>
      <c r="K71" s="532">
        <f t="shared" si="20"/>
        <v>0</v>
      </c>
      <c r="L71" s="500">
        <v>0.45200000000000001</v>
      </c>
      <c r="M71" s="501">
        <v>61</v>
      </c>
      <c r="N71" s="26"/>
      <c r="O71" s="13">
        <f t="shared" si="21"/>
        <v>0</v>
      </c>
      <c r="P71" s="13">
        <f t="shared" si="22"/>
        <v>0</v>
      </c>
    </row>
    <row r="72" spans="1:16" ht="15" customHeight="1" thickBot="1">
      <c r="A72" s="475" t="s">
        <v>1279</v>
      </c>
      <c r="B72" s="476"/>
      <c r="C72" s="521">
        <v>14</v>
      </c>
      <c r="D72" s="521">
        <v>16</v>
      </c>
      <c r="E72" s="481"/>
      <c r="F72" s="516">
        <v>4781</v>
      </c>
      <c r="G72" s="527"/>
      <c r="H72" s="523">
        <f t="shared" si="18"/>
        <v>0</v>
      </c>
      <c r="I72" s="426"/>
      <c r="J72" s="516">
        <f t="shared" si="19"/>
        <v>4781</v>
      </c>
      <c r="K72" s="532">
        <f t="shared" si="20"/>
        <v>0</v>
      </c>
      <c r="L72" s="500">
        <v>0.45200000000000001</v>
      </c>
      <c r="M72" s="501">
        <v>62</v>
      </c>
      <c r="N72" s="26"/>
      <c r="O72" s="13">
        <f t="shared" si="21"/>
        <v>0</v>
      </c>
      <c r="P72" s="13">
        <f t="shared" si="22"/>
        <v>0</v>
      </c>
    </row>
    <row r="73" spans="1:16" s="15" customFormat="1" ht="13.5" thickBot="1">
      <c r="A73" s="312"/>
      <c r="B73" s="881"/>
      <c r="C73" s="881"/>
      <c r="D73" s="881"/>
      <c r="E73" s="881"/>
      <c r="F73" s="479"/>
      <c r="G73" s="312"/>
      <c r="H73" s="479"/>
      <c r="I73" s="479"/>
      <c r="J73" s="508"/>
      <c r="K73" s="508"/>
      <c r="L73" s="508"/>
      <c r="M73" s="508"/>
      <c r="O73" s="13"/>
      <c r="P73" s="13"/>
    </row>
    <row r="74" spans="1:16" s="15" customFormat="1" ht="30" customHeight="1" thickBot="1">
      <c r="A74" s="311" t="s">
        <v>381</v>
      </c>
      <c r="B74" s="770" t="s">
        <v>383</v>
      </c>
      <c r="C74" s="771"/>
      <c r="D74" s="771"/>
      <c r="E74" s="772"/>
      <c r="F74" s="462"/>
      <c r="G74" s="311"/>
      <c r="H74" s="462"/>
      <c r="I74" s="485"/>
      <c r="J74" s="509"/>
      <c r="K74" s="509"/>
      <c r="L74" s="509"/>
      <c r="M74" s="509"/>
      <c r="O74" s="13"/>
      <c r="P74" s="13"/>
    </row>
    <row r="75" spans="1:16" s="15" customFormat="1" ht="18" customHeight="1" thickBot="1">
      <c r="A75" s="475" t="s">
        <v>1252</v>
      </c>
      <c r="B75" s="900" t="s">
        <v>1289</v>
      </c>
      <c r="C75" s="901"/>
      <c r="D75" s="901"/>
      <c r="E75" s="901"/>
      <c r="F75" s="516">
        <v>1490</v>
      </c>
      <c r="G75" s="527"/>
      <c r="H75" s="528">
        <f t="shared" ref="H75:H82" si="23">$M$3</f>
        <v>0</v>
      </c>
      <c r="I75" s="516"/>
      <c r="J75" s="519">
        <f>SUM(F75-(F75*H75))</f>
        <v>1490</v>
      </c>
      <c r="K75" s="536">
        <f>G75*J75</f>
        <v>0</v>
      </c>
      <c r="L75" s="510"/>
      <c r="M75" s="511"/>
      <c r="O75" s="13">
        <f t="shared" ref="O75:O89" si="24">G75*L75</f>
        <v>0</v>
      </c>
      <c r="P75" s="13">
        <f t="shared" ref="P75:P89" si="25">G75*M75</f>
        <v>0</v>
      </c>
    </row>
    <row r="76" spans="1:16" s="15" customFormat="1" ht="22.5" customHeight="1" thickBot="1">
      <c r="A76" s="475" t="s">
        <v>1253</v>
      </c>
      <c r="B76" s="900" t="s">
        <v>1288</v>
      </c>
      <c r="C76" s="901"/>
      <c r="D76" s="901"/>
      <c r="E76" s="901"/>
      <c r="F76" s="516">
        <v>1770</v>
      </c>
      <c r="G76" s="527"/>
      <c r="H76" s="528">
        <f t="shared" si="23"/>
        <v>0</v>
      </c>
      <c r="I76" s="516"/>
      <c r="J76" s="519">
        <f>SUM(F76-(F76*H76))</f>
        <v>1770</v>
      </c>
      <c r="K76" s="536">
        <f>G76*J76</f>
        <v>0</v>
      </c>
      <c r="L76" s="510"/>
      <c r="M76" s="511"/>
      <c r="O76" s="13">
        <f t="shared" si="24"/>
        <v>0</v>
      </c>
      <c r="P76" s="13">
        <f t="shared" si="25"/>
        <v>0</v>
      </c>
    </row>
    <row r="77" spans="1:16" s="15" customFormat="1" ht="23.25" customHeight="1" thickBot="1">
      <c r="A77" s="475" t="s">
        <v>1254</v>
      </c>
      <c r="B77" s="900" t="s">
        <v>1287</v>
      </c>
      <c r="C77" s="901"/>
      <c r="D77" s="901"/>
      <c r="E77" s="901"/>
      <c r="F77" s="516">
        <v>3770</v>
      </c>
      <c r="G77" s="527"/>
      <c r="H77" s="528">
        <f t="shared" si="23"/>
        <v>0</v>
      </c>
      <c r="I77" s="516"/>
      <c r="J77" s="519">
        <f>SUM(F77-(F77*H77))</f>
        <v>3770</v>
      </c>
      <c r="K77" s="536">
        <f>G77*J77</f>
        <v>0</v>
      </c>
      <c r="L77" s="510"/>
      <c r="M77" s="511"/>
      <c r="O77" s="13">
        <f t="shared" si="24"/>
        <v>0</v>
      </c>
      <c r="P77" s="13">
        <f t="shared" si="25"/>
        <v>0</v>
      </c>
    </row>
    <row r="78" spans="1:16" s="15" customFormat="1" ht="18" customHeight="1" thickBot="1">
      <c r="A78" s="475" t="s">
        <v>1255</v>
      </c>
      <c r="B78" s="900" t="s">
        <v>1303</v>
      </c>
      <c r="C78" s="901"/>
      <c r="D78" s="901"/>
      <c r="E78" s="901"/>
      <c r="F78" s="516">
        <v>5580</v>
      </c>
      <c r="G78" s="527"/>
      <c r="H78" s="528">
        <f t="shared" si="23"/>
        <v>0</v>
      </c>
      <c r="I78" s="516"/>
      <c r="J78" s="519">
        <f>SUM(F78-(F78*H78))</f>
        <v>5580</v>
      </c>
      <c r="K78" s="536">
        <f>G78*J78</f>
        <v>0</v>
      </c>
      <c r="L78" s="510"/>
      <c r="M78" s="511"/>
      <c r="O78" s="13">
        <f t="shared" si="24"/>
        <v>0</v>
      </c>
      <c r="P78" s="13">
        <f t="shared" si="25"/>
        <v>0</v>
      </c>
    </row>
    <row r="79" spans="1:16" s="15" customFormat="1" ht="24.75" customHeight="1" thickBot="1">
      <c r="A79" s="475" t="s">
        <v>1264</v>
      </c>
      <c r="B79" s="900" t="s">
        <v>1300</v>
      </c>
      <c r="C79" s="901"/>
      <c r="D79" s="901"/>
      <c r="E79" s="901"/>
      <c r="F79" s="516">
        <v>178</v>
      </c>
      <c r="G79" s="529"/>
      <c r="H79" s="530">
        <f t="shared" si="23"/>
        <v>0</v>
      </c>
      <c r="I79" s="524"/>
      <c r="J79" s="519">
        <f t="shared" ref="J79:J84" si="26">SUM(F79-(F79*H79))</f>
        <v>178</v>
      </c>
      <c r="K79" s="536">
        <f t="shared" ref="K79:K85" si="27">G79*J79</f>
        <v>0</v>
      </c>
      <c r="L79" s="504">
        <v>3.0000000000000001E-3</v>
      </c>
      <c r="M79" s="505">
        <v>1.1000000000000001</v>
      </c>
      <c r="O79" s="13">
        <f t="shared" si="24"/>
        <v>0</v>
      </c>
      <c r="P79" s="13">
        <f t="shared" si="25"/>
        <v>0</v>
      </c>
    </row>
    <row r="80" spans="1:16" s="15" customFormat="1" ht="21.75" customHeight="1" thickBot="1">
      <c r="A80" s="475" t="s">
        <v>1265</v>
      </c>
      <c r="B80" s="900" t="s">
        <v>1302</v>
      </c>
      <c r="C80" s="901"/>
      <c r="D80" s="901"/>
      <c r="E80" s="901"/>
      <c r="F80" s="516">
        <v>232</v>
      </c>
      <c r="G80" s="529"/>
      <c r="H80" s="530">
        <f t="shared" si="23"/>
        <v>0</v>
      </c>
      <c r="I80" s="524"/>
      <c r="J80" s="519">
        <f t="shared" si="26"/>
        <v>232</v>
      </c>
      <c r="K80" s="536">
        <f t="shared" si="27"/>
        <v>0</v>
      </c>
      <c r="L80" s="504">
        <v>4.0000000000000001E-3</v>
      </c>
      <c r="M80" s="505">
        <v>0.8</v>
      </c>
      <c r="O80" s="13">
        <f t="shared" si="24"/>
        <v>0</v>
      </c>
      <c r="P80" s="13">
        <f t="shared" si="25"/>
        <v>0</v>
      </c>
    </row>
    <row r="81" spans="1:17" s="15" customFormat="1" ht="21.75" customHeight="1" thickBot="1">
      <c r="A81" s="475" t="s">
        <v>1266</v>
      </c>
      <c r="B81" s="900" t="s">
        <v>1301</v>
      </c>
      <c r="C81" s="901"/>
      <c r="D81" s="901"/>
      <c r="E81" s="902"/>
      <c r="F81" s="516">
        <v>527</v>
      </c>
      <c r="G81" s="529"/>
      <c r="H81" s="530">
        <f t="shared" si="23"/>
        <v>0</v>
      </c>
      <c r="I81" s="524"/>
      <c r="J81" s="519">
        <f t="shared" si="26"/>
        <v>527</v>
      </c>
      <c r="K81" s="536">
        <f t="shared" si="27"/>
        <v>0</v>
      </c>
      <c r="L81" s="504">
        <v>4.0000000000000001E-3</v>
      </c>
      <c r="M81" s="505">
        <v>0.8</v>
      </c>
      <c r="O81" s="13">
        <f t="shared" si="24"/>
        <v>0</v>
      </c>
      <c r="P81" s="13">
        <f t="shared" si="25"/>
        <v>0</v>
      </c>
    </row>
    <row r="82" spans="1:17" s="15" customFormat="1" ht="24" customHeight="1" thickBot="1">
      <c r="A82" s="475" t="s">
        <v>1259</v>
      </c>
      <c r="B82" s="900" t="s">
        <v>1294</v>
      </c>
      <c r="C82" s="901"/>
      <c r="D82" s="901"/>
      <c r="E82" s="901"/>
      <c r="F82" s="516">
        <v>248</v>
      </c>
      <c r="G82" s="527"/>
      <c r="H82" s="528">
        <f t="shared" si="23"/>
        <v>0</v>
      </c>
      <c r="I82" s="516"/>
      <c r="J82" s="519">
        <f t="shared" si="26"/>
        <v>248</v>
      </c>
      <c r="K82" s="536">
        <f t="shared" si="27"/>
        <v>0</v>
      </c>
      <c r="L82" s="510"/>
      <c r="M82" s="511"/>
      <c r="O82" s="13">
        <f t="shared" si="24"/>
        <v>0</v>
      </c>
      <c r="P82" s="13">
        <f t="shared" si="25"/>
        <v>0</v>
      </c>
    </row>
    <row r="83" spans="1:17" s="15" customFormat="1" ht="23.25" customHeight="1" thickBot="1">
      <c r="A83" s="475" t="s">
        <v>1258</v>
      </c>
      <c r="B83" s="900" t="s">
        <v>1295</v>
      </c>
      <c r="C83" s="901"/>
      <c r="D83" s="901"/>
      <c r="E83" s="901"/>
      <c r="F83" s="516">
        <v>306</v>
      </c>
      <c r="G83" s="527"/>
      <c r="H83" s="528">
        <f t="shared" ref="H83:H89" si="28">$M$3</f>
        <v>0</v>
      </c>
      <c r="I83" s="516"/>
      <c r="J83" s="519">
        <f t="shared" si="26"/>
        <v>306</v>
      </c>
      <c r="K83" s="536">
        <f t="shared" si="27"/>
        <v>0</v>
      </c>
      <c r="L83" s="510"/>
      <c r="M83" s="511"/>
      <c r="O83" s="13">
        <f t="shared" si="24"/>
        <v>0</v>
      </c>
      <c r="P83" s="13">
        <f t="shared" si="25"/>
        <v>0</v>
      </c>
    </row>
    <row r="84" spans="1:17" s="15" customFormat="1" ht="21" customHeight="1" thickBot="1">
      <c r="A84" s="475" t="s">
        <v>1257</v>
      </c>
      <c r="B84" s="900" t="s">
        <v>1296</v>
      </c>
      <c r="C84" s="901"/>
      <c r="D84" s="901"/>
      <c r="E84" s="902"/>
      <c r="F84" s="516">
        <v>733</v>
      </c>
      <c r="G84" s="527"/>
      <c r="H84" s="528">
        <f t="shared" si="28"/>
        <v>0</v>
      </c>
      <c r="I84" s="516"/>
      <c r="J84" s="519">
        <f t="shared" si="26"/>
        <v>733</v>
      </c>
      <c r="K84" s="536">
        <f t="shared" si="27"/>
        <v>0</v>
      </c>
      <c r="L84" s="510"/>
      <c r="M84" s="511"/>
      <c r="O84" s="13">
        <f t="shared" si="24"/>
        <v>0</v>
      </c>
      <c r="P84" s="13">
        <f t="shared" si="25"/>
        <v>0</v>
      </c>
    </row>
    <row r="85" spans="1:17" s="15" customFormat="1" ht="38.25" customHeight="1" thickBot="1">
      <c r="A85" s="475" t="s">
        <v>1256</v>
      </c>
      <c r="B85" s="900" t="s">
        <v>1290</v>
      </c>
      <c r="C85" s="901"/>
      <c r="D85" s="901"/>
      <c r="E85" s="901"/>
      <c r="F85" s="516">
        <v>1008</v>
      </c>
      <c r="G85" s="527"/>
      <c r="H85" s="528">
        <f t="shared" si="28"/>
        <v>0</v>
      </c>
      <c r="I85" s="516"/>
      <c r="J85" s="519">
        <f>SUM(F85-(F85*H85))</f>
        <v>1008</v>
      </c>
      <c r="K85" s="536">
        <f t="shared" si="27"/>
        <v>0</v>
      </c>
      <c r="L85" s="510"/>
      <c r="M85" s="511"/>
      <c r="O85" s="13">
        <f t="shared" si="24"/>
        <v>0</v>
      </c>
      <c r="P85" s="13">
        <f t="shared" si="25"/>
        <v>0</v>
      </c>
    </row>
    <row r="86" spans="1:17" s="15" customFormat="1" ht="18" customHeight="1" thickBot="1">
      <c r="A86" s="475" t="s">
        <v>1260</v>
      </c>
      <c r="B86" s="900" t="s">
        <v>231</v>
      </c>
      <c r="C86" s="901"/>
      <c r="D86" s="901"/>
      <c r="E86" s="901"/>
      <c r="F86" s="516">
        <v>389</v>
      </c>
      <c r="G86" s="527"/>
      <c r="H86" s="528">
        <f t="shared" si="28"/>
        <v>0</v>
      </c>
      <c r="I86" s="516"/>
      <c r="J86" s="519">
        <f>SUM(F86-(F86*H86))</f>
        <v>389</v>
      </c>
      <c r="K86" s="537">
        <f>G86*J86</f>
        <v>0</v>
      </c>
      <c r="L86" s="510">
        <v>0.03</v>
      </c>
      <c r="M86" s="511">
        <v>2.6</v>
      </c>
      <c r="O86" s="13">
        <f t="shared" si="24"/>
        <v>0</v>
      </c>
      <c r="P86" s="13">
        <f t="shared" si="25"/>
        <v>0</v>
      </c>
    </row>
    <row r="87" spans="1:17" s="15" customFormat="1" ht="18" customHeight="1" thickBot="1">
      <c r="A87" s="475" t="s">
        <v>1262</v>
      </c>
      <c r="B87" s="900" t="s">
        <v>232</v>
      </c>
      <c r="C87" s="901"/>
      <c r="D87" s="901"/>
      <c r="E87" s="901"/>
      <c r="F87" s="516">
        <v>443</v>
      </c>
      <c r="G87" s="529"/>
      <c r="H87" s="530">
        <f t="shared" si="28"/>
        <v>0</v>
      </c>
      <c r="I87" s="524"/>
      <c r="J87" s="519">
        <f>SUM(F87-(F87*H87))</f>
        <v>443</v>
      </c>
      <c r="K87" s="536">
        <f>G87*J87</f>
        <v>0</v>
      </c>
      <c r="L87" s="504">
        <v>0.03</v>
      </c>
      <c r="M87" s="505">
        <v>3</v>
      </c>
      <c r="O87" s="13">
        <f t="shared" si="24"/>
        <v>0</v>
      </c>
      <c r="P87" s="13">
        <f t="shared" si="25"/>
        <v>0</v>
      </c>
    </row>
    <row r="88" spans="1:17" s="15" customFormat="1" ht="18" customHeight="1" thickBot="1">
      <c r="A88" s="475" t="s">
        <v>1261</v>
      </c>
      <c r="B88" s="900" t="s">
        <v>233</v>
      </c>
      <c r="C88" s="901"/>
      <c r="D88" s="901"/>
      <c r="E88" s="901"/>
      <c r="F88" s="516">
        <v>430</v>
      </c>
      <c r="G88" s="529"/>
      <c r="H88" s="530">
        <f t="shared" si="28"/>
        <v>0</v>
      </c>
      <c r="I88" s="524"/>
      <c r="J88" s="519">
        <f>SUM(F88-(F88*H88))</f>
        <v>430</v>
      </c>
      <c r="K88" s="536">
        <f>G88*J88</f>
        <v>0</v>
      </c>
      <c r="L88" s="504">
        <v>0.03</v>
      </c>
      <c r="M88" s="505">
        <v>3.3</v>
      </c>
      <c r="O88" s="13">
        <f t="shared" si="24"/>
        <v>0</v>
      </c>
      <c r="P88" s="13">
        <f t="shared" si="25"/>
        <v>0</v>
      </c>
    </row>
    <row r="89" spans="1:17" s="15" customFormat="1" ht="18" customHeight="1" thickBot="1">
      <c r="A89" s="475" t="s">
        <v>1263</v>
      </c>
      <c r="B89" s="900" t="s">
        <v>234</v>
      </c>
      <c r="C89" s="901"/>
      <c r="D89" s="901"/>
      <c r="E89" s="901"/>
      <c r="F89" s="516">
        <v>462</v>
      </c>
      <c r="G89" s="529"/>
      <c r="H89" s="530">
        <f t="shared" si="28"/>
        <v>0</v>
      </c>
      <c r="I89" s="524"/>
      <c r="J89" s="519">
        <f>SUM(F89-(F89*H89))</f>
        <v>462</v>
      </c>
      <c r="K89" s="536">
        <f>G89*J89</f>
        <v>0</v>
      </c>
      <c r="L89" s="504">
        <v>0.03</v>
      </c>
      <c r="M89" s="505">
        <v>3.8</v>
      </c>
      <c r="O89" s="13">
        <f t="shared" si="24"/>
        <v>0</v>
      </c>
      <c r="P89" s="13">
        <f t="shared" si="25"/>
        <v>0</v>
      </c>
    </row>
    <row r="90" spans="1:17" ht="21" customHeight="1">
      <c r="B90" s="15"/>
      <c r="C90" s="15"/>
      <c r="D90" s="15"/>
      <c r="E90" s="15"/>
      <c r="F90" s="18"/>
      <c r="G90" s="45"/>
      <c r="H90" s="23"/>
      <c r="I90" s="15"/>
      <c r="J90" s="15"/>
      <c r="K90" s="538">
        <f>SUM(K12:K89)</f>
        <v>0</v>
      </c>
      <c r="L90" s="15"/>
      <c r="M90" s="15"/>
      <c r="O90" s="207">
        <f>SUM(O12:O89)</f>
        <v>0</v>
      </c>
      <c r="P90" s="207">
        <f>SUM(P12:P89)</f>
        <v>0</v>
      </c>
    </row>
    <row r="91" spans="1:17" ht="59.25" customHeight="1">
      <c r="A91" s="882"/>
      <c r="B91" s="882"/>
      <c r="C91" s="882"/>
      <c r="D91" s="882"/>
      <c r="E91" s="882"/>
      <c r="F91" s="882"/>
      <c r="G91" s="882"/>
      <c r="H91" s="882"/>
      <c r="I91" s="882"/>
      <c r="J91" s="882"/>
      <c r="K91" s="882"/>
      <c r="L91" s="882"/>
      <c r="M91" s="882"/>
      <c r="N91" s="522"/>
      <c r="O91" s="522"/>
      <c r="P91" s="160"/>
      <c r="Q91" s="15"/>
    </row>
    <row r="92" spans="1:17" ht="20.25" customHeight="1">
      <c r="A92" s="883"/>
      <c r="B92" s="883"/>
      <c r="C92" s="883"/>
      <c r="D92" s="883"/>
      <c r="E92" s="883"/>
      <c r="F92" s="883"/>
      <c r="G92" s="883"/>
      <c r="H92" s="883"/>
      <c r="I92" s="883"/>
      <c r="J92" s="883"/>
      <c r="K92" s="883"/>
      <c r="L92" s="883"/>
      <c r="M92" s="883"/>
      <c r="N92" s="883"/>
      <c r="O92" s="883"/>
      <c r="P92" s="160"/>
      <c r="Q92" s="15"/>
    </row>
    <row r="93" spans="1:17" ht="5.45" customHeight="1">
      <c r="A93" s="43"/>
      <c r="B93" s="474"/>
      <c r="C93" s="474"/>
      <c r="D93" s="474"/>
      <c r="E93" s="468"/>
      <c r="F93" s="468"/>
      <c r="G93" s="43"/>
      <c r="H93" s="468"/>
      <c r="I93" s="468"/>
      <c r="J93" s="513"/>
      <c r="K93" s="513"/>
      <c r="L93" s="513"/>
      <c r="M93" s="513"/>
      <c r="N93" s="160"/>
      <c r="O93" s="15"/>
      <c r="P93" s="15"/>
    </row>
    <row r="94" spans="1:17" ht="13.5">
      <c r="A94" s="43"/>
      <c r="B94" s="872"/>
      <c r="C94" s="872"/>
      <c r="D94" s="872"/>
      <c r="E94" s="872"/>
      <c r="F94" s="873"/>
      <c r="G94" s="873"/>
      <c r="H94" s="873"/>
      <c r="I94" s="873"/>
      <c r="J94" s="873"/>
      <c r="K94" s="873"/>
      <c r="L94" s="873"/>
      <c r="M94" s="873"/>
    </row>
  </sheetData>
  <mergeCells count="100">
    <mergeCell ref="B89:E89"/>
    <mergeCell ref="B75:E75"/>
    <mergeCell ref="B76:E76"/>
    <mergeCell ref="B77:E77"/>
    <mergeCell ref="B78:E78"/>
    <mergeCell ref="B83:E83"/>
    <mergeCell ref="B84:E84"/>
    <mergeCell ref="B85:E85"/>
    <mergeCell ref="B86:E86"/>
    <mergeCell ref="B87:E87"/>
    <mergeCell ref="B88:E88"/>
    <mergeCell ref="B79:E79"/>
    <mergeCell ref="B80:E80"/>
    <mergeCell ref="B81:E81"/>
    <mergeCell ref="B82:E82"/>
    <mergeCell ref="A7:A9"/>
    <mergeCell ref="B7:B9"/>
    <mergeCell ref="C7:D7"/>
    <mergeCell ref="E7:E9"/>
    <mergeCell ref="A26:J26"/>
    <mergeCell ref="A27:M27"/>
    <mergeCell ref="A28:A29"/>
    <mergeCell ref="C28:C29"/>
    <mergeCell ref="F7:F9"/>
    <mergeCell ref="G7:G9"/>
    <mergeCell ref="L7:L9"/>
    <mergeCell ref="M7:M9"/>
    <mergeCell ref="I7:I9"/>
    <mergeCell ref="J7:J9"/>
    <mergeCell ref="D28:D29"/>
    <mergeCell ref="F5:M5"/>
    <mergeCell ref="K7:K9"/>
    <mergeCell ref="R6:U6"/>
    <mergeCell ref="A11:M11"/>
    <mergeCell ref="A18:M18"/>
    <mergeCell ref="N7:N9"/>
    <mergeCell ref="C8:C9"/>
    <mergeCell ref="D8:D9"/>
    <mergeCell ref="A10:J10"/>
    <mergeCell ref="H7:H9"/>
    <mergeCell ref="E28:E29"/>
    <mergeCell ref="I28:I29"/>
    <mergeCell ref="A30:A31"/>
    <mergeCell ref="C30:C31"/>
    <mergeCell ref="D30:D31"/>
    <mergeCell ref="E30:E31"/>
    <mergeCell ref="I30:I31"/>
    <mergeCell ref="A32:A33"/>
    <mergeCell ref="C32:C33"/>
    <mergeCell ref="D32:D33"/>
    <mergeCell ref="E32:E33"/>
    <mergeCell ref="I32:I33"/>
    <mergeCell ref="A34:A35"/>
    <mergeCell ref="C34:C35"/>
    <mergeCell ref="D34:D35"/>
    <mergeCell ref="E34:E35"/>
    <mergeCell ref="I34:I35"/>
    <mergeCell ref="A36:A37"/>
    <mergeCell ref="C36:C37"/>
    <mergeCell ref="D36:D37"/>
    <mergeCell ref="E36:E37"/>
    <mergeCell ref="I36:I37"/>
    <mergeCell ref="A41:M41"/>
    <mergeCell ref="A38:A39"/>
    <mergeCell ref="C38:C39"/>
    <mergeCell ref="D38:D39"/>
    <mergeCell ref="E38:E39"/>
    <mergeCell ref="I38:I39"/>
    <mergeCell ref="A40:J40"/>
    <mergeCell ref="A42:A43"/>
    <mergeCell ref="C42:C43"/>
    <mergeCell ref="D42:D43"/>
    <mergeCell ref="E42:E43"/>
    <mergeCell ref="I42:I43"/>
    <mergeCell ref="A44:A45"/>
    <mergeCell ref="C44:C45"/>
    <mergeCell ref="D44:D45"/>
    <mergeCell ref="E44:E45"/>
    <mergeCell ref="I44:I45"/>
    <mergeCell ref="A46:A47"/>
    <mergeCell ref="C46:C47"/>
    <mergeCell ref="D46:D47"/>
    <mergeCell ref="E46:E47"/>
    <mergeCell ref="I46:I47"/>
    <mergeCell ref="A48:A49"/>
    <mergeCell ref="C48:C49"/>
    <mergeCell ref="D48:D49"/>
    <mergeCell ref="E48:E49"/>
    <mergeCell ref="I48:I49"/>
    <mergeCell ref="A50:M50"/>
    <mergeCell ref="B94:E94"/>
    <mergeCell ref="F94:M94"/>
    <mergeCell ref="A17:J17"/>
    <mergeCell ref="K17:M17"/>
    <mergeCell ref="A91:M91"/>
    <mergeCell ref="A92:O92"/>
    <mergeCell ref="A63:J63"/>
    <mergeCell ref="A64:M64"/>
    <mergeCell ref="B73:E73"/>
    <mergeCell ref="B74:E74"/>
  </mergeCells>
  <pageMargins left="0.25" right="0.25" top="0.75" bottom="0.75" header="0.3" footer="0.3"/>
  <pageSetup paperSize="9" scale="91" orientation="portrait" verticalDpi="0" r:id="rId1"/>
  <colBreaks count="2" manualBreakCount="2">
    <brk id="13" max="98" man="1"/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69"/>
  <sheetViews>
    <sheetView view="pageBreakPreview" zoomScale="91" zoomScaleNormal="100" zoomScaleSheetLayoutView="91" workbookViewId="0">
      <pane ySplit="11" topLeftCell="A56" activePane="bottomLeft" state="frozen"/>
      <selection pane="bottomLeft" activeCell="K64" sqref="K64"/>
    </sheetView>
  </sheetViews>
  <sheetFormatPr defaultRowHeight="12.75"/>
  <cols>
    <col min="1" max="1" width="31.28515625" style="15" customWidth="1"/>
    <col min="2" max="2" width="22.28515625" style="15" customWidth="1"/>
    <col min="3" max="3" width="7.5703125" style="15" customWidth="1"/>
    <col min="4" max="4" width="8.5703125" style="15" customWidth="1"/>
    <col min="5" max="6" width="11.28515625" style="15" hidden="1" customWidth="1"/>
    <col min="7" max="7" width="11.5703125" style="15" customWidth="1"/>
    <col min="8" max="8" width="13" style="15" customWidth="1"/>
    <col min="9" max="9" width="10" style="15" customWidth="1"/>
    <col min="10" max="10" width="9.28515625" style="15" customWidth="1"/>
    <col min="11" max="11" width="11.85546875" style="15" customWidth="1"/>
    <col min="12" max="12" width="11.42578125" style="15" customWidth="1"/>
    <col min="13" max="13" width="16" style="15" customWidth="1"/>
    <col min="14" max="15" width="9.140625" style="15" customWidth="1"/>
    <col min="16" max="16" width="11.28515625" style="1" hidden="1" customWidth="1"/>
    <col min="17" max="17" width="12.42578125" style="1" hidden="1" customWidth="1"/>
  </cols>
  <sheetData>
    <row r="1" spans="1:23" ht="37.15" customHeight="1">
      <c r="A1" s="81"/>
      <c r="B1" s="82"/>
      <c r="C1" s="800" t="s">
        <v>1305</v>
      </c>
      <c r="D1" s="800"/>
      <c r="E1" s="800"/>
      <c r="F1" s="800"/>
      <c r="G1" s="800"/>
      <c r="H1" s="800"/>
      <c r="I1" s="800"/>
      <c r="J1" s="721" t="s">
        <v>932</v>
      </c>
      <c r="K1" s="721"/>
      <c r="L1" s="721"/>
      <c r="M1" s="721"/>
      <c r="N1" s="721"/>
      <c r="O1" s="722"/>
      <c r="P1" s="160"/>
      <c r="Q1" s="15"/>
      <c r="R1" s="15"/>
    </row>
    <row r="2" spans="1:23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161"/>
      <c r="Q2" s="57"/>
      <c r="R2" s="57"/>
    </row>
    <row r="3" spans="1:23" ht="22.9" customHeight="1" thickBot="1">
      <c r="A3" s="114" t="s">
        <v>244</v>
      </c>
      <c r="B3" s="133">
        <f>M60</f>
        <v>0</v>
      </c>
      <c r="C3" s="86"/>
      <c r="D3" s="87" t="s">
        <v>426</v>
      </c>
      <c r="E3" s="87"/>
      <c r="F3" s="87" t="s">
        <v>426</v>
      </c>
      <c r="G3" s="86"/>
      <c r="H3" s="133">
        <f>Q60</f>
        <v>0</v>
      </c>
      <c r="I3" s="59"/>
      <c r="J3" s="87" t="s">
        <v>245</v>
      </c>
      <c r="K3" s="88"/>
      <c r="L3" s="133">
        <f>R60</f>
        <v>0</v>
      </c>
      <c r="M3" s="35"/>
      <c r="N3" s="89" t="s">
        <v>429</v>
      </c>
      <c r="O3" s="90">
        <v>0</v>
      </c>
      <c r="P3" s="160"/>
      <c r="Q3" s="15"/>
      <c r="R3" s="15"/>
    </row>
    <row r="4" spans="1:23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2"/>
      <c r="Q4" s="15"/>
      <c r="R4" s="15"/>
    </row>
    <row r="5" spans="1:23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P5" s="160"/>
      <c r="Q5" s="15"/>
      <c r="R5" s="15"/>
    </row>
    <row r="6" spans="1:23" ht="12" customHeight="1">
      <c r="A6" s="908"/>
      <c r="B6" s="908"/>
      <c r="C6" s="908"/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9"/>
      <c r="P6" s="160"/>
      <c r="Q6" s="15"/>
      <c r="R6" s="15"/>
    </row>
    <row r="7" spans="1:23" ht="22.9" customHeight="1">
      <c r="A7" s="910" t="s">
        <v>876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1"/>
      <c r="P7" s="160"/>
      <c r="Q7" s="15"/>
      <c r="R7" s="15"/>
    </row>
    <row r="8" spans="1:23" ht="8.4499999999999993" customHeight="1" thickBot="1">
      <c r="A8" s="94"/>
      <c r="B8" s="95"/>
      <c r="C8" s="96"/>
      <c r="D8" s="97"/>
      <c r="E8" s="97"/>
      <c r="F8" s="97"/>
      <c r="G8" s="97"/>
      <c r="H8" s="98"/>
      <c r="I8" s="96"/>
      <c r="J8" s="96"/>
      <c r="K8" s="96"/>
      <c r="L8" s="96"/>
      <c r="M8" s="96"/>
      <c r="N8" s="96"/>
      <c r="O8" s="99"/>
      <c r="P8" s="160"/>
      <c r="Q8" s="15"/>
      <c r="R8" s="15"/>
      <c r="S8" s="583"/>
      <c r="T8" s="583"/>
      <c r="U8" s="583"/>
      <c r="V8" s="583"/>
      <c r="W8" s="583"/>
    </row>
    <row r="9" spans="1:23" ht="25.15" customHeight="1" thickBot="1">
      <c r="A9" s="667" t="s">
        <v>362</v>
      </c>
      <c r="B9" s="801" t="s">
        <v>787</v>
      </c>
      <c r="C9" s="668" t="s">
        <v>363</v>
      </c>
      <c r="D9" s="668"/>
      <c r="E9" s="668" t="s">
        <v>463</v>
      </c>
      <c r="F9" s="668"/>
      <c r="G9" s="669" t="s">
        <v>793</v>
      </c>
      <c r="H9" s="660" t="s">
        <v>792</v>
      </c>
      <c r="I9" s="659" t="s">
        <v>248</v>
      </c>
      <c r="J9" s="665" t="s">
        <v>239</v>
      </c>
      <c r="K9" s="664" t="s">
        <v>665</v>
      </c>
      <c r="L9" s="664" t="s">
        <v>666</v>
      </c>
      <c r="M9" s="664" t="s">
        <v>246</v>
      </c>
      <c r="N9" s="666" t="s">
        <v>240</v>
      </c>
      <c r="O9" s="662" t="s">
        <v>241</v>
      </c>
      <c r="P9" s="856"/>
      <c r="R9" s="1"/>
    </row>
    <row r="10" spans="1:23" ht="25.15" customHeight="1" thickBot="1">
      <c r="A10" s="667"/>
      <c r="B10" s="802"/>
      <c r="C10" s="668" t="s">
        <v>364</v>
      </c>
      <c r="D10" s="668" t="s">
        <v>365</v>
      </c>
      <c r="E10" s="668" t="s">
        <v>464</v>
      </c>
      <c r="F10" s="668" t="s">
        <v>465</v>
      </c>
      <c r="G10" s="669"/>
      <c r="H10" s="660"/>
      <c r="I10" s="659"/>
      <c r="J10" s="665"/>
      <c r="K10" s="664"/>
      <c r="L10" s="664"/>
      <c r="M10" s="664"/>
      <c r="N10" s="666"/>
      <c r="O10" s="662"/>
      <c r="P10" s="856"/>
      <c r="R10" s="1"/>
    </row>
    <row r="11" spans="1:23" ht="28.15" customHeight="1" thickBot="1">
      <c r="A11" s="667"/>
      <c r="B11" s="803"/>
      <c r="C11" s="668"/>
      <c r="D11" s="668"/>
      <c r="E11" s="668"/>
      <c r="F11" s="668"/>
      <c r="G11" s="669"/>
      <c r="H11" s="660"/>
      <c r="I11" s="659"/>
      <c r="J11" s="665"/>
      <c r="K11" s="664"/>
      <c r="L11" s="664"/>
      <c r="M11" s="664"/>
      <c r="N11" s="666"/>
      <c r="O11" s="662"/>
      <c r="P11" s="856"/>
      <c r="R11" s="1"/>
    </row>
    <row r="12" spans="1:23" ht="30" customHeight="1" thickBot="1">
      <c r="A12" s="640" t="s">
        <v>933</v>
      </c>
      <c r="B12" s="641"/>
      <c r="C12" s="641"/>
      <c r="D12" s="641"/>
      <c r="E12" s="641"/>
      <c r="F12" s="641"/>
      <c r="G12" s="641"/>
      <c r="H12" s="641"/>
      <c r="I12" s="641"/>
      <c r="J12" s="641"/>
      <c r="K12" s="641"/>
      <c r="L12" s="641"/>
      <c r="M12" s="178"/>
      <c r="N12" s="179"/>
      <c r="O12" s="180"/>
      <c r="P12" s="160"/>
      <c r="Q12" s="15"/>
      <c r="R12" s="15"/>
    </row>
    <row r="13" spans="1:23" ht="30" customHeight="1" thickBot="1">
      <c r="A13" s="595" t="s">
        <v>934</v>
      </c>
      <c r="B13" s="596"/>
      <c r="C13" s="596"/>
      <c r="D13" s="596"/>
      <c r="E13" s="596"/>
      <c r="F13" s="596"/>
      <c r="G13" s="596"/>
      <c r="H13" s="596"/>
      <c r="I13" s="596"/>
      <c r="J13" s="596"/>
      <c r="K13" s="596"/>
      <c r="L13" s="596"/>
      <c r="M13" s="596"/>
      <c r="N13" s="596"/>
      <c r="O13" s="597"/>
      <c r="P13" s="160"/>
      <c r="Q13" s="15"/>
      <c r="R13" s="15"/>
    </row>
    <row r="14" spans="1:23" ht="18" customHeight="1">
      <c r="A14" s="634" t="s">
        <v>877</v>
      </c>
      <c r="B14" s="116" t="s">
        <v>878</v>
      </c>
      <c r="C14" s="649"/>
      <c r="D14" s="643">
        <v>8</v>
      </c>
      <c r="E14" s="620"/>
      <c r="F14" s="620"/>
      <c r="G14" s="651">
        <f>H14+H15</f>
        <v>14502</v>
      </c>
      <c r="H14" s="146">
        <v>11980</v>
      </c>
      <c r="I14" s="75"/>
      <c r="J14" s="105">
        <f>$O$3</f>
        <v>0</v>
      </c>
      <c r="K14" s="638">
        <f>SUM(G14-(G14*J14))</f>
        <v>14502</v>
      </c>
      <c r="L14" s="146">
        <f>SUM(H14-(H14*J14))</f>
        <v>11980</v>
      </c>
      <c r="M14" s="108">
        <f>I14*L14</f>
        <v>0</v>
      </c>
      <c r="N14" s="70">
        <v>0.54500000000000004</v>
      </c>
      <c r="O14" s="100">
        <v>88</v>
      </c>
      <c r="P14" s="1">
        <f t="shared" ref="P14:P31" si="0">I14*N14</f>
        <v>0</v>
      </c>
      <c r="Q14" s="1">
        <f t="shared" ref="Q14:Q31" si="1">I14*O14</f>
        <v>0</v>
      </c>
    </row>
    <row r="15" spans="1:23" ht="18" customHeight="1" thickBot="1">
      <c r="A15" s="642"/>
      <c r="B15" s="118" t="s">
        <v>879</v>
      </c>
      <c r="C15" s="700"/>
      <c r="D15" s="706"/>
      <c r="E15" s="621"/>
      <c r="F15" s="621"/>
      <c r="G15" s="702"/>
      <c r="H15" s="288">
        <v>2522</v>
      </c>
      <c r="I15" s="76"/>
      <c r="J15" s="106">
        <f>$O$3</f>
        <v>0</v>
      </c>
      <c r="K15" s="647"/>
      <c r="L15" s="147">
        <f>SUM(H15-(H15*J15))</f>
        <v>2522</v>
      </c>
      <c r="M15" s="109">
        <f>I15*L15</f>
        <v>0</v>
      </c>
      <c r="N15" s="72">
        <v>4.8000000000000001E-2</v>
      </c>
      <c r="O15" s="101">
        <v>6</v>
      </c>
      <c r="P15" s="1">
        <f t="shared" si="0"/>
        <v>0</v>
      </c>
      <c r="Q15" s="1">
        <f t="shared" si="1"/>
        <v>0</v>
      </c>
    </row>
    <row r="16" spans="1:23" ht="18" customHeight="1">
      <c r="A16" s="634" t="s">
        <v>880</v>
      </c>
      <c r="B16" s="116" t="s">
        <v>881</v>
      </c>
      <c r="C16" s="649"/>
      <c r="D16" s="643">
        <v>10</v>
      </c>
      <c r="E16" s="620"/>
      <c r="F16" s="620"/>
      <c r="G16" s="651">
        <f>H16+H17</f>
        <v>17023</v>
      </c>
      <c r="H16" s="146">
        <v>14501</v>
      </c>
      <c r="I16" s="75"/>
      <c r="J16" s="105">
        <f>$O$3</f>
        <v>0</v>
      </c>
      <c r="K16" s="638">
        <f>SUM(G16-(G16*J16))</f>
        <v>17023</v>
      </c>
      <c r="L16" s="146">
        <f>SUM(H16-(H16*J16))</f>
        <v>14501</v>
      </c>
      <c r="M16" s="108">
        <f>I16*L16</f>
        <v>0</v>
      </c>
      <c r="N16" s="70">
        <v>0.54500000000000004</v>
      </c>
      <c r="O16" s="100">
        <v>88</v>
      </c>
      <c r="P16" s="1">
        <f t="shared" si="0"/>
        <v>0</v>
      </c>
      <c r="Q16" s="1">
        <f t="shared" si="1"/>
        <v>0</v>
      </c>
    </row>
    <row r="17" spans="1:18" ht="18" customHeight="1" thickBot="1">
      <c r="A17" s="642"/>
      <c r="B17" s="118" t="s">
        <v>879</v>
      </c>
      <c r="C17" s="700"/>
      <c r="D17" s="706"/>
      <c r="E17" s="621"/>
      <c r="F17" s="621"/>
      <c r="G17" s="702"/>
      <c r="H17" s="288">
        <v>2522</v>
      </c>
      <c r="I17" s="76"/>
      <c r="J17" s="106">
        <f>$O$3</f>
        <v>0</v>
      </c>
      <c r="K17" s="647"/>
      <c r="L17" s="147">
        <f>SUM(H17-(H17*J17))</f>
        <v>2522</v>
      </c>
      <c r="M17" s="109">
        <f>I17*L17</f>
        <v>0</v>
      </c>
      <c r="N17" s="72">
        <v>4.8000000000000001E-2</v>
      </c>
      <c r="O17" s="101">
        <v>6</v>
      </c>
      <c r="P17" s="1">
        <f t="shared" si="0"/>
        <v>0</v>
      </c>
      <c r="Q17" s="1">
        <f t="shared" si="1"/>
        <v>0</v>
      </c>
    </row>
    <row r="18" spans="1:18" ht="30" customHeight="1" thickBot="1">
      <c r="A18" s="640" t="s">
        <v>935</v>
      </c>
      <c r="B18" s="641"/>
      <c r="C18" s="641"/>
      <c r="D18" s="641"/>
      <c r="E18" s="641"/>
      <c r="F18" s="641"/>
      <c r="G18" s="641"/>
      <c r="H18" s="641"/>
      <c r="I18" s="641"/>
      <c r="J18" s="641"/>
      <c r="K18" s="641"/>
      <c r="L18" s="641"/>
      <c r="M18" s="178"/>
      <c r="N18" s="179"/>
      <c r="O18" s="180"/>
      <c r="P18" s="160"/>
      <c r="Q18" s="15"/>
      <c r="R18" s="15"/>
    </row>
    <row r="19" spans="1:18" ht="30" customHeight="1" thickBot="1">
      <c r="A19" s="595" t="s">
        <v>936</v>
      </c>
      <c r="B19" s="596"/>
      <c r="C19" s="596"/>
      <c r="D19" s="596"/>
      <c r="E19" s="596"/>
      <c r="F19" s="596"/>
      <c r="G19" s="596"/>
      <c r="H19" s="596"/>
      <c r="I19" s="596"/>
      <c r="J19" s="596"/>
      <c r="K19" s="596"/>
      <c r="L19" s="596"/>
      <c r="M19" s="596"/>
      <c r="N19" s="596"/>
      <c r="O19" s="597"/>
      <c r="P19" s="160"/>
      <c r="Q19" s="15"/>
      <c r="R19" s="15"/>
    </row>
    <row r="20" spans="1:18" ht="18" customHeight="1">
      <c r="A20" s="634" t="s">
        <v>882</v>
      </c>
      <c r="B20" s="116" t="s">
        <v>883</v>
      </c>
      <c r="C20" s="649"/>
      <c r="D20" s="643">
        <v>4.5999999999999996</v>
      </c>
      <c r="E20" s="620"/>
      <c r="F20" s="620"/>
      <c r="G20" s="651">
        <f>H20+H21</f>
        <v>11980</v>
      </c>
      <c r="H20" s="145">
        <v>10418</v>
      </c>
      <c r="I20" s="75"/>
      <c r="J20" s="105">
        <f t="shared" ref="J20:J31" si="2">$O$3</f>
        <v>0</v>
      </c>
      <c r="K20" s="638">
        <f>SUM(G20-(G20*J20))</f>
        <v>11980</v>
      </c>
      <c r="L20" s="146">
        <f t="shared" ref="L20:L31" si="3">SUM(H20-(H20*J20))</f>
        <v>10418</v>
      </c>
      <c r="M20" s="108">
        <f t="shared" ref="M20:M31" si="4">I20*L20</f>
        <v>0</v>
      </c>
      <c r="N20" s="70">
        <v>0.45200000000000001</v>
      </c>
      <c r="O20" s="100">
        <v>65</v>
      </c>
      <c r="P20" s="1">
        <f t="shared" si="0"/>
        <v>0</v>
      </c>
      <c r="Q20" s="1">
        <f t="shared" si="1"/>
        <v>0</v>
      </c>
    </row>
    <row r="21" spans="1:18" ht="18" customHeight="1" thickBot="1">
      <c r="A21" s="642"/>
      <c r="B21" s="118" t="s">
        <v>884</v>
      </c>
      <c r="C21" s="700"/>
      <c r="D21" s="706"/>
      <c r="E21" s="621"/>
      <c r="F21" s="621"/>
      <c r="G21" s="702"/>
      <c r="H21" s="144">
        <v>1562</v>
      </c>
      <c r="I21" s="76"/>
      <c r="J21" s="106">
        <f t="shared" si="2"/>
        <v>0</v>
      </c>
      <c r="K21" s="647"/>
      <c r="L21" s="147">
        <f t="shared" si="3"/>
        <v>1562</v>
      </c>
      <c r="M21" s="109">
        <f t="shared" si="4"/>
        <v>0</v>
      </c>
      <c r="N21" s="72">
        <v>0.249</v>
      </c>
      <c r="O21" s="101">
        <v>40</v>
      </c>
      <c r="P21" s="1">
        <f t="shared" si="0"/>
        <v>0</v>
      </c>
      <c r="Q21" s="1">
        <f t="shared" si="1"/>
        <v>0</v>
      </c>
    </row>
    <row r="22" spans="1:18" ht="18" customHeight="1">
      <c r="A22" s="634" t="s">
        <v>885</v>
      </c>
      <c r="B22" s="271" t="s">
        <v>886</v>
      </c>
      <c r="C22" s="751"/>
      <c r="D22" s="740">
        <v>6.5</v>
      </c>
      <c r="E22" s="686"/>
      <c r="F22" s="686"/>
      <c r="G22" s="745">
        <f>H22+H23</f>
        <v>12924</v>
      </c>
      <c r="H22" s="146">
        <v>11362</v>
      </c>
      <c r="I22" s="75"/>
      <c r="J22" s="105">
        <f t="shared" si="2"/>
        <v>0</v>
      </c>
      <c r="K22" s="638">
        <f>SUM(G22-(G22*J22))</f>
        <v>12924</v>
      </c>
      <c r="L22" s="146">
        <f t="shared" si="3"/>
        <v>11362</v>
      </c>
      <c r="M22" s="108">
        <f t="shared" si="4"/>
        <v>0</v>
      </c>
      <c r="N22" s="70">
        <v>0.45200000000000001</v>
      </c>
      <c r="O22" s="100">
        <v>65</v>
      </c>
      <c r="P22" s="1">
        <f t="shared" si="0"/>
        <v>0</v>
      </c>
      <c r="Q22" s="1">
        <f t="shared" si="1"/>
        <v>0</v>
      </c>
    </row>
    <row r="23" spans="1:18" ht="18" customHeight="1" thickBot="1">
      <c r="A23" s="642"/>
      <c r="B23" s="274" t="s">
        <v>884</v>
      </c>
      <c r="C23" s="752"/>
      <c r="D23" s="744"/>
      <c r="E23" s="687"/>
      <c r="F23" s="687"/>
      <c r="G23" s="746"/>
      <c r="H23" s="288">
        <v>1562</v>
      </c>
      <c r="I23" s="76"/>
      <c r="J23" s="106">
        <f t="shared" si="2"/>
        <v>0</v>
      </c>
      <c r="K23" s="647"/>
      <c r="L23" s="147">
        <f t="shared" si="3"/>
        <v>1562</v>
      </c>
      <c r="M23" s="109">
        <f t="shared" si="4"/>
        <v>0</v>
      </c>
      <c r="N23" s="72">
        <v>0.249</v>
      </c>
      <c r="O23" s="101">
        <v>40</v>
      </c>
      <c r="P23" s="1">
        <f t="shared" si="0"/>
        <v>0</v>
      </c>
      <c r="Q23" s="1">
        <f t="shared" si="1"/>
        <v>0</v>
      </c>
    </row>
    <row r="24" spans="1:18" ht="18" customHeight="1">
      <c r="A24" s="634" t="s">
        <v>887</v>
      </c>
      <c r="B24" s="271" t="s">
        <v>888</v>
      </c>
      <c r="C24" s="751"/>
      <c r="D24" s="740">
        <v>8</v>
      </c>
      <c r="E24" s="686"/>
      <c r="F24" s="686"/>
      <c r="G24" s="745">
        <f>H24+H25</f>
        <v>13932</v>
      </c>
      <c r="H24" s="146">
        <v>12403</v>
      </c>
      <c r="I24" s="75"/>
      <c r="J24" s="105">
        <f t="shared" si="2"/>
        <v>0</v>
      </c>
      <c r="K24" s="638">
        <f>SUM(G24-(G24*J24))</f>
        <v>13932</v>
      </c>
      <c r="L24" s="146">
        <f t="shared" si="3"/>
        <v>12403</v>
      </c>
      <c r="M24" s="108">
        <f t="shared" si="4"/>
        <v>0</v>
      </c>
      <c r="N24" s="70">
        <v>0.45200000000000001</v>
      </c>
      <c r="O24" s="100">
        <v>65</v>
      </c>
      <c r="P24" s="1">
        <f t="shared" si="0"/>
        <v>0</v>
      </c>
      <c r="Q24" s="1">
        <f t="shared" si="1"/>
        <v>0</v>
      </c>
    </row>
    <row r="25" spans="1:18" ht="18" customHeight="1" thickBot="1">
      <c r="A25" s="642"/>
      <c r="B25" s="274" t="s">
        <v>89</v>
      </c>
      <c r="C25" s="752"/>
      <c r="D25" s="744"/>
      <c r="E25" s="687"/>
      <c r="F25" s="687"/>
      <c r="G25" s="746"/>
      <c r="H25" s="288">
        <v>1529</v>
      </c>
      <c r="I25" s="76"/>
      <c r="J25" s="106">
        <f t="shared" si="2"/>
        <v>0</v>
      </c>
      <c r="K25" s="647"/>
      <c r="L25" s="147">
        <f t="shared" si="3"/>
        <v>1529</v>
      </c>
      <c r="M25" s="109">
        <f t="shared" si="4"/>
        <v>0</v>
      </c>
      <c r="N25" s="72">
        <v>0.249</v>
      </c>
      <c r="O25" s="101">
        <v>44</v>
      </c>
      <c r="P25" s="1">
        <f t="shared" si="0"/>
        <v>0</v>
      </c>
      <c r="Q25" s="1">
        <f t="shared" si="1"/>
        <v>0</v>
      </c>
    </row>
    <row r="26" spans="1:18" ht="18" customHeight="1">
      <c r="A26" s="634" t="s">
        <v>889</v>
      </c>
      <c r="B26" s="271" t="s">
        <v>890</v>
      </c>
      <c r="C26" s="751"/>
      <c r="D26" s="740">
        <v>10.3</v>
      </c>
      <c r="E26" s="686"/>
      <c r="F26" s="686"/>
      <c r="G26" s="745">
        <f>H26+H27</f>
        <v>15807</v>
      </c>
      <c r="H26" s="146">
        <v>13056</v>
      </c>
      <c r="I26" s="75"/>
      <c r="J26" s="105">
        <f t="shared" si="2"/>
        <v>0</v>
      </c>
      <c r="K26" s="638">
        <f>SUM(G26-(G26*J26))</f>
        <v>15807</v>
      </c>
      <c r="L26" s="146">
        <f t="shared" si="3"/>
        <v>13056</v>
      </c>
      <c r="M26" s="108">
        <f t="shared" si="4"/>
        <v>0</v>
      </c>
      <c r="N26" s="70">
        <v>0.45200000000000001</v>
      </c>
      <c r="O26" s="100">
        <v>65</v>
      </c>
      <c r="P26" s="1">
        <f t="shared" si="0"/>
        <v>0</v>
      </c>
      <c r="Q26" s="1">
        <f t="shared" si="1"/>
        <v>0</v>
      </c>
    </row>
    <row r="27" spans="1:18" ht="18" customHeight="1" thickBot="1">
      <c r="A27" s="642"/>
      <c r="B27" s="274" t="s">
        <v>891</v>
      </c>
      <c r="C27" s="752"/>
      <c r="D27" s="744"/>
      <c r="E27" s="687"/>
      <c r="F27" s="687"/>
      <c r="G27" s="746"/>
      <c r="H27" s="288">
        <v>2751</v>
      </c>
      <c r="I27" s="76"/>
      <c r="J27" s="106">
        <f t="shared" si="2"/>
        <v>0</v>
      </c>
      <c r="K27" s="647"/>
      <c r="L27" s="147">
        <f t="shared" si="3"/>
        <v>2751</v>
      </c>
      <c r="M27" s="109">
        <f t="shared" si="4"/>
        <v>0</v>
      </c>
      <c r="N27" s="72">
        <v>0.45300000000000001</v>
      </c>
      <c r="O27" s="101">
        <v>62</v>
      </c>
      <c r="P27" s="1">
        <f t="shared" si="0"/>
        <v>0</v>
      </c>
      <c r="Q27" s="1">
        <f t="shared" si="1"/>
        <v>0</v>
      </c>
    </row>
    <row r="28" spans="1:18" ht="18" customHeight="1">
      <c r="A28" s="634" t="s">
        <v>892</v>
      </c>
      <c r="B28" s="271" t="s">
        <v>893</v>
      </c>
      <c r="C28" s="751"/>
      <c r="D28" s="740">
        <v>13.7</v>
      </c>
      <c r="E28" s="686"/>
      <c r="F28" s="686"/>
      <c r="G28" s="745">
        <f>H28+H29</f>
        <v>18236</v>
      </c>
      <c r="H28" s="146">
        <v>14389</v>
      </c>
      <c r="I28" s="75"/>
      <c r="J28" s="105">
        <f t="shared" si="2"/>
        <v>0</v>
      </c>
      <c r="K28" s="638">
        <f>SUM(G28-(G28*J28))</f>
        <v>18236</v>
      </c>
      <c r="L28" s="146">
        <f t="shared" si="3"/>
        <v>14389</v>
      </c>
      <c r="M28" s="108">
        <f t="shared" si="4"/>
        <v>0</v>
      </c>
      <c r="N28" s="70">
        <v>0.45200000000000001</v>
      </c>
      <c r="O28" s="100">
        <v>65</v>
      </c>
      <c r="P28" s="1">
        <f t="shared" si="0"/>
        <v>0</v>
      </c>
      <c r="Q28" s="1">
        <f t="shared" si="1"/>
        <v>0</v>
      </c>
    </row>
    <row r="29" spans="1:18" ht="18" customHeight="1" thickBot="1">
      <c r="A29" s="642"/>
      <c r="B29" s="274" t="s">
        <v>31</v>
      </c>
      <c r="C29" s="752"/>
      <c r="D29" s="744"/>
      <c r="E29" s="687"/>
      <c r="F29" s="687"/>
      <c r="G29" s="746"/>
      <c r="H29" s="288">
        <v>3847</v>
      </c>
      <c r="I29" s="76"/>
      <c r="J29" s="106">
        <f t="shared" si="2"/>
        <v>0</v>
      </c>
      <c r="K29" s="647"/>
      <c r="L29" s="147">
        <f t="shared" si="3"/>
        <v>3847</v>
      </c>
      <c r="M29" s="109">
        <f t="shared" si="4"/>
        <v>0</v>
      </c>
      <c r="N29" s="72">
        <v>0.66900000000000004</v>
      </c>
      <c r="O29" s="101">
        <v>98</v>
      </c>
      <c r="P29" s="1">
        <f t="shared" si="0"/>
        <v>0</v>
      </c>
      <c r="Q29" s="1">
        <f t="shared" si="1"/>
        <v>0</v>
      </c>
    </row>
    <row r="30" spans="1:18" ht="18" customHeight="1">
      <c r="A30" s="634" t="s">
        <v>894</v>
      </c>
      <c r="B30" s="271" t="s">
        <v>895</v>
      </c>
      <c r="C30" s="751"/>
      <c r="D30" s="740">
        <v>16.2</v>
      </c>
      <c r="E30" s="686"/>
      <c r="F30" s="686"/>
      <c r="G30" s="745">
        <f>H30+H31</f>
        <v>20028</v>
      </c>
      <c r="H30" s="146">
        <v>15678</v>
      </c>
      <c r="I30" s="75"/>
      <c r="J30" s="105">
        <f t="shared" si="2"/>
        <v>0</v>
      </c>
      <c r="K30" s="638">
        <f>SUM(G30-(G30*J30))</f>
        <v>20028</v>
      </c>
      <c r="L30" s="146">
        <f t="shared" si="3"/>
        <v>15678</v>
      </c>
      <c r="M30" s="108">
        <f t="shared" si="4"/>
        <v>0</v>
      </c>
      <c r="N30" s="70">
        <v>0.45200000000000001</v>
      </c>
      <c r="O30" s="100">
        <v>65</v>
      </c>
      <c r="P30" s="1">
        <f t="shared" si="0"/>
        <v>0</v>
      </c>
      <c r="Q30" s="1">
        <f t="shared" si="1"/>
        <v>0</v>
      </c>
    </row>
    <row r="31" spans="1:18" ht="18" customHeight="1" thickBot="1">
      <c r="A31" s="642"/>
      <c r="B31" s="274" t="s">
        <v>896</v>
      </c>
      <c r="C31" s="752"/>
      <c r="D31" s="744"/>
      <c r="E31" s="687"/>
      <c r="F31" s="687"/>
      <c r="G31" s="746"/>
      <c r="H31" s="288">
        <v>4350</v>
      </c>
      <c r="I31" s="76"/>
      <c r="J31" s="106">
        <f t="shared" si="2"/>
        <v>0</v>
      </c>
      <c r="K31" s="647"/>
      <c r="L31" s="147">
        <f t="shared" si="3"/>
        <v>4350</v>
      </c>
      <c r="M31" s="109">
        <f t="shared" si="4"/>
        <v>0</v>
      </c>
      <c r="N31" s="72">
        <v>0.66900000000000004</v>
      </c>
      <c r="O31" s="101">
        <v>105</v>
      </c>
      <c r="P31" s="1">
        <f t="shared" si="0"/>
        <v>0</v>
      </c>
      <c r="Q31" s="1">
        <f t="shared" si="1"/>
        <v>0</v>
      </c>
    </row>
    <row r="32" spans="1:18" ht="30" customHeight="1" thickBot="1">
      <c r="A32" s="640" t="s">
        <v>940</v>
      </c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178"/>
      <c r="N32" s="179"/>
      <c r="O32" s="180"/>
      <c r="P32" s="160"/>
      <c r="Q32" s="15"/>
      <c r="R32" s="15"/>
    </row>
    <row r="33" spans="1:18" ht="30" customHeight="1" thickBot="1">
      <c r="A33" s="595" t="s">
        <v>939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7"/>
      <c r="P33" s="160"/>
      <c r="Q33" s="15"/>
      <c r="R33" s="15"/>
    </row>
    <row r="34" spans="1:18" s="8" customFormat="1" ht="18" customHeight="1">
      <c r="A34" s="634" t="s">
        <v>897</v>
      </c>
      <c r="B34" s="271" t="s">
        <v>898</v>
      </c>
      <c r="C34" s="751"/>
      <c r="D34" s="740">
        <v>11.2</v>
      </c>
      <c r="E34" s="686"/>
      <c r="F34" s="686"/>
      <c r="G34" s="745">
        <f>H34+H35</f>
        <v>17210</v>
      </c>
      <c r="H34" s="146">
        <v>11207</v>
      </c>
      <c r="I34" s="75"/>
      <c r="J34" s="105">
        <f>$O$3</f>
        <v>0</v>
      </c>
      <c r="K34" s="638">
        <f>SUM(G34-(G34*J34))</f>
        <v>17210</v>
      </c>
      <c r="L34" s="146">
        <f>SUM(H34-(H34*J34))</f>
        <v>11207</v>
      </c>
      <c r="M34" s="108">
        <f>I34*L34</f>
        <v>0</v>
      </c>
      <c r="N34" s="70">
        <v>0.45300000000000001</v>
      </c>
      <c r="O34" s="100">
        <v>65</v>
      </c>
      <c r="P34" s="7">
        <f t="shared" ref="P34:P51" si="5">I34*N34</f>
        <v>0</v>
      </c>
      <c r="Q34" s="7">
        <f t="shared" ref="Q34:Q51" si="6">I34*O34</f>
        <v>0</v>
      </c>
    </row>
    <row r="35" spans="1:18" s="8" customFormat="1" ht="18" customHeight="1" thickBot="1">
      <c r="A35" s="642"/>
      <c r="B35" s="274" t="s">
        <v>937</v>
      </c>
      <c r="C35" s="752"/>
      <c r="D35" s="744"/>
      <c r="E35" s="687"/>
      <c r="F35" s="687"/>
      <c r="G35" s="746"/>
      <c r="H35" s="288">
        <v>6003</v>
      </c>
      <c r="I35" s="76"/>
      <c r="J35" s="106">
        <f>$O$3</f>
        <v>0</v>
      </c>
      <c r="K35" s="647"/>
      <c r="L35" s="147">
        <f>SUM(H35-(H35*J35))</f>
        <v>6003</v>
      </c>
      <c r="M35" s="109">
        <f>I35*L35</f>
        <v>0</v>
      </c>
      <c r="N35" s="72">
        <v>0.66800000000000004</v>
      </c>
      <c r="O35" s="101">
        <v>109</v>
      </c>
      <c r="P35" s="7">
        <f t="shared" si="5"/>
        <v>0</v>
      </c>
      <c r="Q35" s="7">
        <f t="shared" si="6"/>
        <v>0</v>
      </c>
    </row>
    <row r="36" spans="1:18" s="8" customFormat="1" ht="18" customHeight="1">
      <c r="A36" s="634" t="s">
        <v>899</v>
      </c>
      <c r="B36" s="271" t="s">
        <v>898</v>
      </c>
      <c r="C36" s="751"/>
      <c r="D36" s="740">
        <v>14</v>
      </c>
      <c r="E36" s="686"/>
      <c r="F36" s="686"/>
      <c r="G36" s="745">
        <f>H36+H37</f>
        <v>19211</v>
      </c>
      <c r="H36" s="146">
        <v>11207</v>
      </c>
      <c r="I36" s="75"/>
      <c r="J36" s="105">
        <f>$O$3</f>
        <v>0</v>
      </c>
      <c r="K36" s="638">
        <f>SUM(G36-(G36*J36))</f>
        <v>19211</v>
      </c>
      <c r="L36" s="146">
        <f>SUM(H36-(H36*J36))</f>
        <v>11207</v>
      </c>
      <c r="M36" s="108">
        <f>I36*L36</f>
        <v>0</v>
      </c>
      <c r="N36" s="70">
        <v>0.45300000000000001</v>
      </c>
      <c r="O36" s="100">
        <v>65</v>
      </c>
      <c r="P36" s="7">
        <f t="shared" si="5"/>
        <v>0</v>
      </c>
      <c r="Q36" s="7">
        <f t="shared" si="6"/>
        <v>0</v>
      </c>
    </row>
    <row r="37" spans="1:18" s="8" customFormat="1" ht="18" customHeight="1" thickBot="1">
      <c r="A37" s="642"/>
      <c r="B37" s="274" t="s">
        <v>938</v>
      </c>
      <c r="C37" s="752"/>
      <c r="D37" s="744"/>
      <c r="E37" s="687"/>
      <c r="F37" s="687"/>
      <c r="G37" s="746"/>
      <c r="H37" s="288">
        <v>8004</v>
      </c>
      <c r="I37" s="76"/>
      <c r="J37" s="106">
        <f>$O$3</f>
        <v>0</v>
      </c>
      <c r="K37" s="647"/>
      <c r="L37" s="147">
        <f>SUM(H37-(H37*J37))</f>
        <v>8004</v>
      </c>
      <c r="M37" s="109">
        <f>I37*L37</f>
        <v>0</v>
      </c>
      <c r="N37" s="72">
        <v>0.66800000000000004</v>
      </c>
      <c r="O37" s="101">
        <v>109</v>
      </c>
      <c r="P37" s="7">
        <f t="shared" si="5"/>
        <v>0</v>
      </c>
      <c r="Q37" s="7">
        <f t="shared" si="6"/>
        <v>0</v>
      </c>
    </row>
    <row r="38" spans="1:18" ht="30" customHeight="1" thickBot="1">
      <c r="A38" s="595" t="s">
        <v>941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7"/>
      <c r="P38" s="160"/>
      <c r="Q38" s="15"/>
      <c r="R38" s="15"/>
    </row>
    <row r="39" spans="1:18" s="8" customFormat="1" ht="18" customHeight="1">
      <c r="A39" s="634" t="s">
        <v>900</v>
      </c>
      <c r="B39" s="116" t="s">
        <v>901</v>
      </c>
      <c r="C39" s="649"/>
      <c r="D39" s="643">
        <v>11.2</v>
      </c>
      <c r="E39" s="620"/>
      <c r="F39" s="620"/>
      <c r="G39" s="651">
        <f>H39+H40</f>
        <v>19545</v>
      </c>
      <c r="H39" s="146">
        <v>12609</v>
      </c>
      <c r="I39" s="75"/>
      <c r="J39" s="105">
        <f t="shared" ref="J39:J44" si="7">$O$3</f>
        <v>0</v>
      </c>
      <c r="K39" s="638">
        <f>SUM(G39-(G39*J39))</f>
        <v>19545</v>
      </c>
      <c r="L39" s="146">
        <f t="shared" ref="L39:L44" si="8">SUM(H39-(H39*J39))</f>
        <v>12609</v>
      </c>
      <c r="M39" s="108">
        <f t="shared" ref="M39:M44" si="9">I39*L39</f>
        <v>0</v>
      </c>
      <c r="N39" s="70">
        <v>0.45300000000000001</v>
      </c>
      <c r="O39" s="100">
        <v>65</v>
      </c>
      <c r="P39" s="7">
        <f t="shared" si="5"/>
        <v>0</v>
      </c>
      <c r="Q39" s="7">
        <f t="shared" si="6"/>
        <v>0</v>
      </c>
    </row>
    <row r="40" spans="1:18" s="8" customFormat="1" ht="18" customHeight="1" thickBot="1">
      <c r="A40" s="642"/>
      <c r="B40" s="118" t="s">
        <v>942</v>
      </c>
      <c r="C40" s="700"/>
      <c r="D40" s="706"/>
      <c r="E40" s="621"/>
      <c r="F40" s="621"/>
      <c r="G40" s="702"/>
      <c r="H40" s="288">
        <v>6936</v>
      </c>
      <c r="I40" s="76"/>
      <c r="J40" s="106">
        <f t="shared" si="7"/>
        <v>0</v>
      </c>
      <c r="K40" s="647"/>
      <c r="L40" s="147">
        <f t="shared" si="8"/>
        <v>6936</v>
      </c>
      <c r="M40" s="109">
        <f t="shared" si="9"/>
        <v>0</v>
      </c>
      <c r="N40" s="72">
        <v>0.66800000000000004</v>
      </c>
      <c r="O40" s="101">
        <v>109</v>
      </c>
      <c r="P40" s="7">
        <f t="shared" si="5"/>
        <v>0</v>
      </c>
      <c r="Q40" s="7">
        <f t="shared" si="6"/>
        <v>0</v>
      </c>
    </row>
    <row r="41" spans="1:18" s="8" customFormat="1" ht="18" customHeight="1">
      <c r="A41" s="634" t="s">
        <v>902</v>
      </c>
      <c r="B41" s="116" t="s">
        <v>901</v>
      </c>
      <c r="C41" s="649"/>
      <c r="D41" s="643">
        <v>14</v>
      </c>
      <c r="E41" s="620"/>
      <c r="F41" s="620"/>
      <c r="G41" s="651">
        <f>H41+H42</f>
        <v>22067</v>
      </c>
      <c r="H41" s="146">
        <v>12609</v>
      </c>
      <c r="I41" s="75"/>
      <c r="J41" s="105">
        <f t="shared" si="7"/>
        <v>0</v>
      </c>
      <c r="K41" s="638">
        <f>SUM(G41-(G41*J41))</f>
        <v>22067</v>
      </c>
      <c r="L41" s="146">
        <f t="shared" si="8"/>
        <v>12609</v>
      </c>
      <c r="M41" s="108">
        <f t="shared" si="9"/>
        <v>0</v>
      </c>
      <c r="N41" s="70">
        <v>0.45300000000000001</v>
      </c>
      <c r="O41" s="100">
        <v>65</v>
      </c>
      <c r="P41" s="7">
        <f t="shared" si="5"/>
        <v>0</v>
      </c>
      <c r="Q41" s="7">
        <f t="shared" si="6"/>
        <v>0</v>
      </c>
    </row>
    <row r="42" spans="1:18" s="8" customFormat="1" ht="18" customHeight="1" thickBot="1">
      <c r="A42" s="642"/>
      <c r="B42" s="118" t="s">
        <v>943</v>
      </c>
      <c r="C42" s="700"/>
      <c r="D42" s="706"/>
      <c r="E42" s="621"/>
      <c r="F42" s="621"/>
      <c r="G42" s="702"/>
      <c r="H42" s="288">
        <v>9458</v>
      </c>
      <c r="I42" s="76"/>
      <c r="J42" s="106">
        <f t="shared" si="7"/>
        <v>0</v>
      </c>
      <c r="K42" s="647"/>
      <c r="L42" s="147">
        <f t="shared" si="8"/>
        <v>9458</v>
      </c>
      <c r="M42" s="109">
        <f t="shared" si="9"/>
        <v>0</v>
      </c>
      <c r="N42" s="72">
        <v>0.66800000000000004</v>
      </c>
      <c r="O42" s="101">
        <v>109</v>
      </c>
      <c r="P42" s="7">
        <f t="shared" si="5"/>
        <v>0</v>
      </c>
      <c r="Q42" s="7">
        <f t="shared" si="6"/>
        <v>0</v>
      </c>
    </row>
    <row r="43" spans="1:18" ht="18" customHeight="1">
      <c r="A43" s="634" t="s">
        <v>903</v>
      </c>
      <c r="B43" s="116" t="s">
        <v>901</v>
      </c>
      <c r="C43" s="649"/>
      <c r="D43" s="643">
        <v>16</v>
      </c>
      <c r="E43" s="620"/>
      <c r="F43" s="620"/>
      <c r="G43" s="651">
        <f>H43+H44</f>
        <v>23325</v>
      </c>
      <c r="H43" s="146">
        <v>12609</v>
      </c>
      <c r="I43" s="75"/>
      <c r="J43" s="105">
        <f t="shared" si="7"/>
        <v>0</v>
      </c>
      <c r="K43" s="638">
        <f>SUM(G43-(G43*J43))</f>
        <v>23325</v>
      </c>
      <c r="L43" s="146">
        <f t="shared" si="8"/>
        <v>12609</v>
      </c>
      <c r="M43" s="108">
        <f t="shared" si="9"/>
        <v>0</v>
      </c>
      <c r="N43" s="70">
        <v>0.45300000000000001</v>
      </c>
      <c r="O43" s="100">
        <v>65</v>
      </c>
      <c r="P43" s="1">
        <f t="shared" si="5"/>
        <v>0</v>
      </c>
      <c r="Q43" s="1">
        <f t="shared" si="6"/>
        <v>0</v>
      </c>
    </row>
    <row r="44" spans="1:18" ht="18" customHeight="1" thickBot="1">
      <c r="A44" s="642"/>
      <c r="B44" s="118" t="s">
        <v>944</v>
      </c>
      <c r="C44" s="700"/>
      <c r="D44" s="706"/>
      <c r="E44" s="621"/>
      <c r="F44" s="621"/>
      <c r="G44" s="702"/>
      <c r="H44" s="144">
        <v>10716</v>
      </c>
      <c r="I44" s="76"/>
      <c r="J44" s="106">
        <f t="shared" si="7"/>
        <v>0</v>
      </c>
      <c r="K44" s="647"/>
      <c r="L44" s="147">
        <f t="shared" si="8"/>
        <v>10716</v>
      </c>
      <c r="M44" s="109">
        <f t="shared" si="9"/>
        <v>0</v>
      </c>
      <c r="N44" s="72">
        <v>0.66800000000000004</v>
      </c>
      <c r="O44" s="101">
        <v>109</v>
      </c>
      <c r="P44" s="1">
        <f t="shared" si="5"/>
        <v>0</v>
      </c>
      <c r="Q44" s="1">
        <f t="shared" si="6"/>
        <v>0</v>
      </c>
    </row>
    <row r="45" spans="1:18" ht="48.75" customHeight="1" thickBot="1">
      <c r="A45" s="220" t="s">
        <v>381</v>
      </c>
      <c r="B45" s="770" t="s">
        <v>383</v>
      </c>
      <c r="C45" s="771"/>
      <c r="D45" s="771"/>
      <c r="E45" s="771"/>
      <c r="F45" s="771"/>
      <c r="G45" s="772"/>
      <c r="H45" s="220"/>
      <c r="I45" s="220"/>
      <c r="J45" s="220"/>
      <c r="K45" s="220"/>
      <c r="L45" s="220"/>
      <c r="M45" s="220"/>
      <c r="N45" s="220"/>
      <c r="O45" s="220"/>
    </row>
    <row r="46" spans="1:18" s="8" customFormat="1" ht="21.95" customHeight="1" thickBot="1">
      <c r="A46" s="132" t="s">
        <v>904</v>
      </c>
      <c r="B46" s="616" t="s">
        <v>905</v>
      </c>
      <c r="C46" s="617"/>
      <c r="D46" s="617"/>
      <c r="E46" s="617"/>
      <c r="F46" s="617"/>
      <c r="G46" s="912"/>
      <c r="H46" s="104">
        <v>303</v>
      </c>
      <c r="I46" s="77"/>
      <c r="J46" s="73">
        <f t="shared" ref="J46:J59" si="10">$O$3</f>
        <v>0</v>
      </c>
      <c r="K46" s="112"/>
      <c r="L46" s="104">
        <f t="shared" ref="L46:L59" si="11">SUM(H46-(H46*J46))</f>
        <v>303</v>
      </c>
      <c r="M46" s="80">
        <f t="shared" ref="M46:M59" si="12">I46*L46</f>
        <v>0</v>
      </c>
      <c r="N46" s="70">
        <v>4.0000000000000001E-3</v>
      </c>
      <c r="O46" s="100">
        <v>1</v>
      </c>
      <c r="P46" s="7">
        <f t="shared" si="5"/>
        <v>0</v>
      </c>
      <c r="Q46" s="7">
        <f t="shared" si="6"/>
        <v>0</v>
      </c>
    </row>
    <row r="47" spans="1:18" s="8" customFormat="1" ht="21.95" customHeight="1" thickBot="1">
      <c r="A47" s="132" t="s">
        <v>906</v>
      </c>
      <c r="B47" s="616" t="s">
        <v>907</v>
      </c>
      <c r="C47" s="617"/>
      <c r="D47" s="617"/>
      <c r="E47" s="617"/>
      <c r="F47" s="617"/>
      <c r="G47" s="912"/>
      <c r="H47" s="104">
        <v>590</v>
      </c>
      <c r="I47" s="77"/>
      <c r="J47" s="73">
        <f t="shared" si="10"/>
        <v>0</v>
      </c>
      <c r="K47" s="112"/>
      <c r="L47" s="104">
        <f t="shared" si="11"/>
        <v>590</v>
      </c>
      <c r="M47" s="80">
        <f t="shared" si="12"/>
        <v>0</v>
      </c>
      <c r="N47" s="70">
        <v>3.0000000000000001E-3</v>
      </c>
      <c r="O47" s="100">
        <v>1</v>
      </c>
      <c r="P47" s="7">
        <f t="shared" si="5"/>
        <v>0</v>
      </c>
      <c r="Q47" s="7">
        <f t="shared" si="6"/>
        <v>0</v>
      </c>
    </row>
    <row r="48" spans="1:18" s="8" customFormat="1" ht="21.95" customHeight="1" thickBot="1">
      <c r="A48" s="132" t="s">
        <v>908</v>
      </c>
      <c r="B48" s="616" t="s">
        <v>909</v>
      </c>
      <c r="C48" s="617"/>
      <c r="D48" s="617"/>
      <c r="E48" s="617"/>
      <c r="F48" s="617"/>
      <c r="G48" s="912"/>
      <c r="H48" s="104">
        <v>1127</v>
      </c>
      <c r="I48" s="77"/>
      <c r="J48" s="73">
        <f t="shared" si="10"/>
        <v>0</v>
      </c>
      <c r="K48" s="112"/>
      <c r="L48" s="104">
        <f t="shared" si="11"/>
        <v>1127</v>
      </c>
      <c r="M48" s="80">
        <f t="shared" si="12"/>
        <v>0</v>
      </c>
      <c r="N48" s="70">
        <v>0.01</v>
      </c>
      <c r="O48" s="100">
        <v>4</v>
      </c>
      <c r="P48" s="7">
        <f t="shared" si="5"/>
        <v>0</v>
      </c>
      <c r="Q48" s="7">
        <f t="shared" si="6"/>
        <v>0</v>
      </c>
    </row>
    <row r="49" spans="1:18" ht="51.75" customHeight="1" thickBot="1">
      <c r="A49" s="132" t="s">
        <v>910</v>
      </c>
      <c r="B49" s="616" t="s">
        <v>911</v>
      </c>
      <c r="C49" s="617"/>
      <c r="D49" s="617"/>
      <c r="E49" s="617"/>
      <c r="F49" s="617"/>
      <c r="G49" s="912"/>
      <c r="H49" s="155">
        <v>315</v>
      </c>
      <c r="I49" s="77"/>
      <c r="J49" s="73">
        <f t="shared" si="10"/>
        <v>0</v>
      </c>
      <c r="K49" s="112"/>
      <c r="L49" s="104">
        <f t="shared" si="11"/>
        <v>315</v>
      </c>
      <c r="M49" s="80">
        <f t="shared" si="12"/>
        <v>0</v>
      </c>
      <c r="N49" s="70">
        <v>1.2999999999999999E-2</v>
      </c>
      <c r="O49" s="100">
        <v>1</v>
      </c>
      <c r="P49" s="1">
        <f t="shared" si="5"/>
        <v>0</v>
      </c>
      <c r="Q49" s="1">
        <f t="shared" si="6"/>
        <v>0</v>
      </c>
    </row>
    <row r="50" spans="1:18" s="8" customFormat="1" ht="21.95" customHeight="1" thickBot="1">
      <c r="A50" s="132" t="s">
        <v>912</v>
      </c>
      <c r="B50" s="616" t="s">
        <v>913</v>
      </c>
      <c r="C50" s="617"/>
      <c r="D50" s="617"/>
      <c r="E50" s="617"/>
      <c r="F50" s="617"/>
      <c r="G50" s="912"/>
      <c r="H50" s="155">
        <v>315</v>
      </c>
      <c r="I50" s="77"/>
      <c r="J50" s="73">
        <f t="shared" si="10"/>
        <v>0</v>
      </c>
      <c r="K50" s="112"/>
      <c r="L50" s="104">
        <f t="shared" si="11"/>
        <v>315</v>
      </c>
      <c r="M50" s="80">
        <f t="shared" si="12"/>
        <v>0</v>
      </c>
      <c r="N50" s="70">
        <v>1.2999999999999999E-2</v>
      </c>
      <c r="O50" s="100">
        <v>1</v>
      </c>
      <c r="P50" s="7">
        <f t="shared" si="5"/>
        <v>0</v>
      </c>
      <c r="Q50" s="7">
        <f t="shared" si="6"/>
        <v>0</v>
      </c>
    </row>
    <row r="51" spans="1:18" ht="28.5" customHeight="1" thickBot="1">
      <c r="A51" s="132" t="s">
        <v>914</v>
      </c>
      <c r="B51" s="616" t="s">
        <v>915</v>
      </c>
      <c r="C51" s="617"/>
      <c r="D51" s="617"/>
      <c r="E51" s="617"/>
      <c r="F51" s="617"/>
      <c r="G51" s="912"/>
      <c r="H51" s="155">
        <v>513</v>
      </c>
      <c r="I51" s="77"/>
      <c r="J51" s="73">
        <f t="shared" si="10"/>
        <v>0</v>
      </c>
      <c r="K51" s="112"/>
      <c r="L51" s="104">
        <f t="shared" si="11"/>
        <v>513</v>
      </c>
      <c r="M51" s="80">
        <f t="shared" si="12"/>
        <v>0</v>
      </c>
      <c r="N51" s="70">
        <v>4.4000000000000003E-3</v>
      </c>
      <c r="O51" s="100">
        <v>1.2</v>
      </c>
      <c r="P51" s="1">
        <f t="shared" si="5"/>
        <v>0</v>
      </c>
      <c r="Q51" s="1">
        <f t="shared" si="6"/>
        <v>0</v>
      </c>
    </row>
    <row r="52" spans="1:18" ht="21.95" customHeight="1" thickBot="1">
      <c r="A52" s="132" t="s">
        <v>916</v>
      </c>
      <c r="B52" s="616" t="s">
        <v>917</v>
      </c>
      <c r="C52" s="617"/>
      <c r="D52" s="617"/>
      <c r="E52" s="617"/>
      <c r="F52" s="617"/>
      <c r="G52" s="912"/>
      <c r="H52" s="155">
        <v>13324</v>
      </c>
      <c r="I52" s="77"/>
      <c r="J52" s="73">
        <f t="shared" si="10"/>
        <v>0</v>
      </c>
      <c r="K52" s="112"/>
      <c r="L52" s="104">
        <f t="shared" si="11"/>
        <v>13324</v>
      </c>
      <c r="M52" s="80">
        <f t="shared" si="12"/>
        <v>0</v>
      </c>
      <c r="N52" s="70">
        <v>0</v>
      </c>
      <c r="O52" s="100">
        <v>0</v>
      </c>
      <c r="P52" s="1">
        <f>I52*N52</f>
        <v>0</v>
      </c>
      <c r="Q52" s="1">
        <f>I52*O52</f>
        <v>0</v>
      </c>
    </row>
    <row r="53" spans="1:18" ht="21.95" customHeight="1" thickBot="1">
      <c r="A53" s="132" t="s">
        <v>918</v>
      </c>
      <c r="B53" s="616" t="s">
        <v>919</v>
      </c>
      <c r="C53" s="617"/>
      <c r="D53" s="617"/>
      <c r="E53" s="617"/>
      <c r="F53" s="617"/>
      <c r="G53" s="912"/>
      <c r="H53" s="155">
        <v>968</v>
      </c>
      <c r="I53" s="77"/>
      <c r="J53" s="73">
        <f t="shared" si="10"/>
        <v>0</v>
      </c>
      <c r="K53" s="112"/>
      <c r="L53" s="104">
        <f t="shared" si="11"/>
        <v>968</v>
      </c>
      <c r="M53" s="80">
        <f t="shared" si="12"/>
        <v>0</v>
      </c>
      <c r="N53" s="70">
        <v>7.0000000000000001E-3</v>
      </c>
      <c r="O53" s="100">
        <v>2</v>
      </c>
      <c r="P53" s="1">
        <f t="shared" ref="P53:P59" si="13">I53*N53</f>
        <v>0</v>
      </c>
      <c r="Q53" s="1">
        <f t="shared" ref="Q53:Q59" si="14">I53*O53</f>
        <v>0</v>
      </c>
    </row>
    <row r="54" spans="1:18" ht="28.5" customHeight="1" thickBot="1">
      <c r="A54" s="132" t="s">
        <v>920</v>
      </c>
      <c r="B54" s="616" t="s">
        <v>921</v>
      </c>
      <c r="C54" s="617"/>
      <c r="D54" s="617"/>
      <c r="E54" s="617"/>
      <c r="F54" s="617"/>
      <c r="G54" s="912"/>
      <c r="H54" s="155">
        <v>3190</v>
      </c>
      <c r="I54" s="77"/>
      <c r="J54" s="73">
        <f t="shared" si="10"/>
        <v>0</v>
      </c>
      <c r="K54" s="112"/>
      <c r="L54" s="104">
        <f t="shared" si="11"/>
        <v>3190</v>
      </c>
      <c r="M54" s="80">
        <f t="shared" si="12"/>
        <v>0</v>
      </c>
      <c r="N54" s="70">
        <v>0.124</v>
      </c>
      <c r="O54" s="100">
        <v>20</v>
      </c>
      <c r="P54" s="1">
        <f t="shared" si="13"/>
        <v>0</v>
      </c>
      <c r="Q54" s="1">
        <f t="shared" si="14"/>
        <v>0</v>
      </c>
    </row>
    <row r="55" spans="1:18" ht="27" customHeight="1" thickBot="1">
      <c r="A55" s="132" t="s">
        <v>922</v>
      </c>
      <c r="B55" s="616" t="s">
        <v>923</v>
      </c>
      <c r="C55" s="617"/>
      <c r="D55" s="617"/>
      <c r="E55" s="617"/>
      <c r="F55" s="617"/>
      <c r="G55" s="912"/>
      <c r="H55" s="155">
        <v>1893</v>
      </c>
      <c r="I55" s="77"/>
      <c r="J55" s="73">
        <f t="shared" si="10"/>
        <v>0</v>
      </c>
      <c r="K55" s="112"/>
      <c r="L55" s="104">
        <f t="shared" si="11"/>
        <v>1893</v>
      </c>
      <c r="M55" s="80">
        <f t="shared" si="12"/>
        <v>0</v>
      </c>
      <c r="N55" s="70">
        <v>1.7399999999999999E-2</v>
      </c>
      <c r="O55" s="100">
        <v>9</v>
      </c>
      <c r="P55" s="1">
        <f t="shared" si="13"/>
        <v>0</v>
      </c>
      <c r="Q55" s="1">
        <f t="shared" si="14"/>
        <v>0</v>
      </c>
    </row>
    <row r="56" spans="1:18" ht="21.95" customHeight="1" thickBot="1">
      <c r="A56" s="132" t="s">
        <v>924</v>
      </c>
      <c r="B56" s="616" t="s">
        <v>925</v>
      </c>
      <c r="C56" s="617"/>
      <c r="D56" s="617"/>
      <c r="E56" s="617"/>
      <c r="F56" s="617"/>
      <c r="G56" s="912"/>
      <c r="H56" s="155">
        <v>3637</v>
      </c>
      <c r="I56" s="77"/>
      <c r="J56" s="73">
        <f t="shared" si="10"/>
        <v>0</v>
      </c>
      <c r="K56" s="112"/>
      <c r="L56" s="104">
        <f t="shared" si="11"/>
        <v>3637</v>
      </c>
      <c r="M56" s="80">
        <f t="shared" si="12"/>
        <v>0</v>
      </c>
      <c r="N56" s="70">
        <v>0.51700000000000002</v>
      </c>
      <c r="O56" s="100">
        <v>107</v>
      </c>
      <c r="P56" s="1">
        <f t="shared" si="13"/>
        <v>0</v>
      </c>
      <c r="Q56" s="1">
        <f t="shared" si="14"/>
        <v>0</v>
      </c>
    </row>
    <row r="57" spans="1:18" ht="21.95" customHeight="1" thickBot="1">
      <c r="A57" s="132" t="s">
        <v>926</v>
      </c>
      <c r="B57" s="616" t="s">
        <v>927</v>
      </c>
      <c r="C57" s="617"/>
      <c r="D57" s="617"/>
      <c r="E57" s="617"/>
      <c r="F57" s="617"/>
      <c r="G57" s="912"/>
      <c r="H57" s="155">
        <v>4029</v>
      </c>
      <c r="I57" s="77"/>
      <c r="J57" s="73">
        <f t="shared" si="10"/>
        <v>0</v>
      </c>
      <c r="K57" s="112"/>
      <c r="L57" s="104">
        <f t="shared" si="11"/>
        <v>4029</v>
      </c>
      <c r="M57" s="80">
        <f t="shared" si="12"/>
        <v>0</v>
      </c>
      <c r="N57" s="70">
        <v>0.75600000000000001</v>
      </c>
      <c r="O57" s="100">
        <v>129</v>
      </c>
      <c r="P57" s="1">
        <f t="shared" si="13"/>
        <v>0</v>
      </c>
      <c r="Q57" s="1">
        <f t="shared" si="14"/>
        <v>0</v>
      </c>
    </row>
    <row r="58" spans="1:18" ht="21.95" customHeight="1" thickBot="1">
      <c r="A58" s="132" t="s">
        <v>928</v>
      </c>
      <c r="B58" s="616" t="s">
        <v>929</v>
      </c>
      <c r="C58" s="617"/>
      <c r="D58" s="617"/>
      <c r="E58" s="617"/>
      <c r="F58" s="617"/>
      <c r="G58" s="912"/>
      <c r="H58" s="155">
        <v>2090</v>
      </c>
      <c r="I58" s="77"/>
      <c r="J58" s="73">
        <f t="shared" si="10"/>
        <v>0</v>
      </c>
      <c r="K58" s="112"/>
      <c r="L58" s="104">
        <f t="shared" si="11"/>
        <v>2090</v>
      </c>
      <c r="M58" s="80">
        <f t="shared" si="12"/>
        <v>0</v>
      </c>
      <c r="N58" s="70">
        <v>0.01</v>
      </c>
      <c r="O58" s="100">
        <v>5.6</v>
      </c>
      <c r="P58" s="1">
        <f t="shared" si="13"/>
        <v>0</v>
      </c>
      <c r="Q58" s="1">
        <f t="shared" si="14"/>
        <v>0</v>
      </c>
    </row>
    <row r="59" spans="1:18" s="8" customFormat="1" ht="21.95" hidden="1" customHeight="1">
      <c r="A59" s="221" t="s">
        <v>930</v>
      </c>
      <c r="B59" s="913" t="s">
        <v>931</v>
      </c>
      <c r="C59" s="914"/>
      <c r="D59" s="914"/>
      <c r="E59" s="914"/>
      <c r="F59" s="914"/>
      <c r="G59" s="915"/>
      <c r="H59" s="224"/>
      <c r="I59" s="225"/>
      <c r="J59" s="226">
        <f t="shared" si="10"/>
        <v>0</v>
      </c>
      <c r="K59" s="225"/>
      <c r="L59" s="223">
        <f t="shared" si="11"/>
        <v>0</v>
      </c>
      <c r="M59" s="24">
        <f t="shared" si="12"/>
        <v>0</v>
      </c>
      <c r="N59" s="222">
        <v>2E-3</v>
      </c>
      <c r="O59" s="222">
        <v>0.23</v>
      </c>
      <c r="P59" s="7">
        <f t="shared" si="13"/>
        <v>0</v>
      </c>
      <c r="Q59" s="7">
        <f t="shared" si="14"/>
        <v>0</v>
      </c>
    </row>
    <row r="60" spans="1:18" ht="12" customHeight="1">
      <c r="M60" s="261">
        <f>SUM(M14:M58)</f>
        <v>0</v>
      </c>
      <c r="P60" s="1">
        <f>SUM(P14:P58)</f>
        <v>0</v>
      </c>
      <c r="Q60" s="1">
        <f>SUM(Q14:Q58)</f>
        <v>0</v>
      </c>
    </row>
    <row r="61" spans="1:18" ht="44.25" customHeight="1">
      <c r="A61" s="672"/>
      <c r="B61" s="672"/>
      <c r="C61" s="67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672"/>
      <c r="O61" s="672"/>
      <c r="P61" s="160"/>
      <c r="Q61" s="15"/>
      <c r="R61" s="15"/>
    </row>
    <row r="62" spans="1:18" ht="19.5" customHeight="1">
      <c r="A62" s="633"/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160"/>
      <c r="Q62" s="15"/>
      <c r="R62" s="15"/>
    </row>
    <row r="63" spans="1:18" ht="5.4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160"/>
      <c r="Q63" s="15"/>
      <c r="R63" s="15"/>
    </row>
    <row r="64" spans="1:18" ht="20.25" customHeight="1"/>
    <row r="65" ht="20.25" customHeight="1"/>
    <row r="66" ht="23.25" customHeight="1"/>
    <row r="67" ht="17.25" customHeight="1"/>
    <row r="68" ht="12.75" customHeight="1"/>
    <row r="69" ht="21" customHeight="1"/>
  </sheetData>
  <mergeCells count="139">
    <mergeCell ref="E30:E31"/>
    <mergeCell ref="F30:F31"/>
    <mergeCell ref="E34:E35"/>
    <mergeCell ref="F34:F35"/>
    <mergeCell ref="E36:E37"/>
    <mergeCell ref="F36:F37"/>
    <mergeCell ref="A32:L32"/>
    <mergeCell ref="A33:O33"/>
    <mergeCell ref="A34:A35"/>
    <mergeCell ref="C34:C35"/>
    <mergeCell ref="F22:F23"/>
    <mergeCell ref="E24:E25"/>
    <mergeCell ref="F24:F25"/>
    <mergeCell ref="E26:E27"/>
    <mergeCell ref="F26:F27"/>
    <mergeCell ref="E28:E29"/>
    <mergeCell ref="F28:F29"/>
    <mergeCell ref="A16:A17"/>
    <mergeCell ref="C16:C17"/>
    <mergeCell ref="D16:D17"/>
    <mergeCell ref="G16:G17"/>
    <mergeCell ref="K16:K17"/>
    <mergeCell ref="A14:A15"/>
    <mergeCell ref="C14:C15"/>
    <mergeCell ref="A20:A21"/>
    <mergeCell ref="C20:C21"/>
    <mergeCell ref="D20:D21"/>
    <mergeCell ref="G20:G21"/>
    <mergeCell ref="K20:K21"/>
    <mergeCell ref="A22:A23"/>
    <mergeCell ref="C22:C23"/>
    <mergeCell ref="D22:D23"/>
    <mergeCell ref="G22:G23"/>
    <mergeCell ref="K22:K23"/>
    <mergeCell ref="A24:A25"/>
    <mergeCell ref="C24:C25"/>
    <mergeCell ref="D24:D25"/>
    <mergeCell ref="G24:G25"/>
    <mergeCell ref="K24:K25"/>
    <mergeCell ref="A26:A27"/>
    <mergeCell ref="C26:C27"/>
    <mergeCell ref="D26:D27"/>
    <mergeCell ref="G26:G27"/>
    <mergeCell ref="K26:K27"/>
    <mergeCell ref="A28:A29"/>
    <mergeCell ref="C28:C29"/>
    <mergeCell ref="D28:D29"/>
    <mergeCell ref="G28:G29"/>
    <mergeCell ref="K28:K29"/>
    <mergeCell ref="A30:A31"/>
    <mergeCell ref="C30:C31"/>
    <mergeCell ref="D30:D31"/>
    <mergeCell ref="G30:G31"/>
    <mergeCell ref="K30:K31"/>
    <mergeCell ref="C41:C42"/>
    <mergeCell ref="D41:D42"/>
    <mergeCell ref="G41:G42"/>
    <mergeCell ref="K41:K42"/>
    <mergeCell ref="D34:D35"/>
    <mergeCell ref="G34:G35"/>
    <mergeCell ref="K34:K35"/>
    <mergeCell ref="C36:C37"/>
    <mergeCell ref="D36:D37"/>
    <mergeCell ref="G36:G37"/>
    <mergeCell ref="K43:K44"/>
    <mergeCell ref="B45:G45"/>
    <mergeCell ref="E43:E44"/>
    <mergeCell ref="F43:F44"/>
    <mergeCell ref="A39:A40"/>
    <mergeCell ref="C39:C40"/>
    <mergeCell ref="D39:D40"/>
    <mergeCell ref="G39:G40"/>
    <mergeCell ref="K39:K40"/>
    <mergeCell ref="A41:A42"/>
    <mergeCell ref="B50:G50"/>
    <mergeCell ref="B51:G51"/>
    <mergeCell ref="A43:A44"/>
    <mergeCell ref="C43:C44"/>
    <mergeCell ref="D43:D44"/>
    <mergeCell ref="G43:G44"/>
    <mergeCell ref="B59:G59"/>
    <mergeCell ref="A61:O61"/>
    <mergeCell ref="A62:O62"/>
    <mergeCell ref="B52:G52"/>
    <mergeCell ref="B53:G53"/>
    <mergeCell ref="B54:G54"/>
    <mergeCell ref="B55:G55"/>
    <mergeCell ref="B56:G56"/>
    <mergeCell ref="B57:G57"/>
    <mergeCell ref="G9:G11"/>
    <mergeCell ref="H9:H11"/>
    <mergeCell ref="P9:P11"/>
    <mergeCell ref="C10:C11"/>
    <mergeCell ref="I9:I11"/>
    <mergeCell ref="B58:G58"/>
    <mergeCell ref="B46:G46"/>
    <mergeCell ref="B47:G47"/>
    <mergeCell ref="B48:G48"/>
    <mergeCell ref="B49:G49"/>
    <mergeCell ref="K9:K11"/>
    <mergeCell ref="O9:O11"/>
    <mergeCell ref="N9:N11"/>
    <mergeCell ref="H5:O5"/>
    <mergeCell ref="A12:L12"/>
    <mergeCell ref="S8:W8"/>
    <mergeCell ref="A9:A11"/>
    <mergeCell ref="B9:B11"/>
    <mergeCell ref="C9:D9"/>
    <mergeCell ref="E9:F9"/>
    <mergeCell ref="A13:O13"/>
    <mergeCell ref="D14:D15"/>
    <mergeCell ref="G14:G15"/>
    <mergeCell ref="K14:K15"/>
    <mergeCell ref="A6:O6"/>
    <mergeCell ref="A7:O7"/>
    <mergeCell ref="D10:D11"/>
    <mergeCell ref="E10:E11"/>
    <mergeCell ref="F10:F11"/>
    <mergeCell ref="J9:J11"/>
    <mergeCell ref="A38:O38"/>
    <mergeCell ref="E14:E15"/>
    <mergeCell ref="F14:F15"/>
    <mergeCell ref="E16:E17"/>
    <mergeCell ref="F16:F17"/>
    <mergeCell ref="E20:E21"/>
    <mergeCell ref="F20:F21"/>
    <mergeCell ref="E22:E23"/>
    <mergeCell ref="A36:A37"/>
    <mergeCell ref="K36:K37"/>
    <mergeCell ref="J1:O1"/>
    <mergeCell ref="C1:I1"/>
    <mergeCell ref="E39:E40"/>
    <mergeCell ref="F39:F40"/>
    <mergeCell ref="E41:E42"/>
    <mergeCell ref="F41:F42"/>
    <mergeCell ref="A18:L18"/>
    <mergeCell ref="A19:O19"/>
    <mergeCell ref="L9:L11"/>
    <mergeCell ref="M9:M11"/>
  </mergeCells>
  <pageMargins left="0.35433070866141736" right="0.35433070866141736" top="0.39370078740157483" bottom="0.39370078740157483" header="0.51181102362204722" footer="0.51181102362204722"/>
  <pageSetup paperSize="9" scale="53" fitToHeight="1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/>
  </sheetPr>
  <dimension ref="A1:P99"/>
  <sheetViews>
    <sheetView view="pageBreakPreview" zoomScaleNormal="100" zoomScaleSheetLayoutView="100" workbookViewId="0">
      <selection activeCell="D2" sqref="D2"/>
    </sheetView>
  </sheetViews>
  <sheetFormatPr defaultRowHeight="12.75"/>
  <cols>
    <col min="1" max="1" width="14.140625" customWidth="1"/>
    <col min="2" max="2" width="14.5703125" customWidth="1"/>
    <col min="3" max="3" width="5.5703125" customWidth="1"/>
    <col min="4" max="4" width="6.28515625" customWidth="1"/>
    <col min="5" max="5" width="8.140625" customWidth="1"/>
    <col min="6" max="6" width="8.5703125" customWidth="1"/>
    <col min="7" max="7" width="6.42578125" customWidth="1"/>
    <col min="8" max="8" width="6.5703125" style="489" customWidth="1"/>
    <col min="9" max="9" width="7.7109375" style="489" customWidth="1"/>
    <col min="10" max="10" width="7" style="559" customWidth="1"/>
    <col min="11" max="11" width="6.28515625" customWidth="1"/>
    <col min="12" max="12" width="5.42578125" customWidth="1"/>
    <col min="13" max="13" width="5.140625" customWidth="1"/>
    <col min="15" max="16" width="0" hidden="1" customWidth="1"/>
  </cols>
  <sheetData>
    <row r="1" spans="1:16" ht="37.15" customHeight="1">
      <c r="A1" s="81"/>
      <c r="B1" s="82"/>
      <c r="C1" s="82"/>
      <c r="D1" s="841" t="s">
        <v>1305</v>
      </c>
      <c r="E1" s="841"/>
      <c r="F1" s="841"/>
      <c r="G1" s="841"/>
      <c r="H1" s="944" t="s">
        <v>1041</v>
      </c>
      <c r="I1" s="945"/>
      <c r="J1" s="945"/>
      <c r="K1" s="945"/>
      <c r="L1" s="945"/>
      <c r="M1" s="946"/>
      <c r="N1" s="15"/>
      <c r="O1" s="15"/>
      <c r="P1" s="15"/>
    </row>
    <row r="2" spans="1:16" s="58" customFormat="1" ht="7.9" customHeight="1" thickBot="1">
      <c r="A2" s="83"/>
      <c r="B2" s="84"/>
      <c r="C2" s="84"/>
      <c r="D2" s="84"/>
      <c r="E2" s="84"/>
      <c r="F2" s="84"/>
      <c r="G2" s="84"/>
      <c r="H2" s="463"/>
      <c r="I2" s="463"/>
      <c r="J2" s="546"/>
      <c r="K2" s="84"/>
      <c r="L2" s="84"/>
      <c r="M2" s="85"/>
      <c r="N2" s="57"/>
      <c r="O2" s="57"/>
      <c r="P2" s="57"/>
    </row>
    <row r="3" spans="1:16" ht="22.9" customHeight="1" thickBot="1">
      <c r="A3" s="539" t="s">
        <v>244</v>
      </c>
      <c r="B3" s="133">
        <f>K93</f>
        <v>0</v>
      </c>
      <c r="C3" s="86"/>
      <c r="D3" s="361" t="s">
        <v>1291</v>
      </c>
      <c r="E3" s="86"/>
      <c r="F3" s="133">
        <f>O93</f>
        <v>0</v>
      </c>
      <c r="G3" s="59"/>
      <c r="H3" s="361" t="s">
        <v>245</v>
      </c>
      <c r="I3" s="567"/>
      <c r="J3" s="547">
        <f>P93</f>
        <v>0</v>
      </c>
      <c r="K3" s="947" t="s">
        <v>429</v>
      </c>
      <c r="L3" s="948"/>
      <c r="M3" s="90">
        <v>0</v>
      </c>
      <c r="N3" s="15"/>
      <c r="O3" s="15"/>
      <c r="P3" s="15"/>
    </row>
    <row r="4" spans="1:16" ht="8.4499999999999993" customHeight="1">
      <c r="A4" s="115"/>
      <c r="B4" s="35"/>
      <c r="C4" s="35"/>
      <c r="D4" s="35"/>
      <c r="E4" s="35"/>
      <c r="F4" s="35"/>
      <c r="G4" s="42"/>
      <c r="H4" s="483"/>
      <c r="I4" s="482"/>
      <c r="J4" s="548"/>
      <c r="K4" s="35"/>
      <c r="L4" s="35"/>
      <c r="M4" s="93"/>
      <c r="N4" s="16"/>
      <c r="O4" s="15"/>
      <c r="P4" s="15"/>
    </row>
    <row r="5" spans="1:16" ht="24.75" customHeight="1">
      <c r="A5" s="114"/>
      <c r="B5" s="35"/>
      <c r="C5" s="68"/>
      <c r="D5" s="68"/>
      <c r="E5" s="68"/>
      <c r="F5" s="581" t="s">
        <v>428</v>
      </c>
      <c r="G5" s="581"/>
      <c r="H5" s="581"/>
      <c r="I5" s="581"/>
      <c r="J5" s="581"/>
      <c r="K5" s="581"/>
      <c r="L5" s="581"/>
      <c r="M5" s="582"/>
      <c r="N5" s="15"/>
      <c r="O5" s="15"/>
      <c r="P5" s="15"/>
    </row>
    <row r="6" spans="1:16" ht="8.4499999999999993" customHeight="1" thickBot="1">
      <c r="A6" s="94"/>
      <c r="B6" s="95"/>
      <c r="C6" s="96"/>
      <c r="D6" s="97"/>
      <c r="E6" s="97"/>
      <c r="F6" s="98"/>
      <c r="G6" s="96"/>
      <c r="H6" s="465"/>
      <c r="I6" s="465"/>
      <c r="J6" s="549"/>
      <c r="K6" s="96"/>
      <c r="L6" s="96"/>
      <c r="M6" s="99"/>
      <c r="N6" s="15"/>
      <c r="O6" s="15"/>
      <c r="P6" s="15"/>
    </row>
    <row r="7" spans="1:16" ht="36.75" customHeight="1" thickBot="1">
      <c r="A7" s="584" t="s">
        <v>362</v>
      </c>
      <c r="B7" s="313" t="s">
        <v>243</v>
      </c>
      <c r="C7" s="938" t="s">
        <v>363</v>
      </c>
      <c r="D7" s="938"/>
      <c r="E7" s="585" t="s">
        <v>793</v>
      </c>
      <c r="F7" s="586" t="s">
        <v>792</v>
      </c>
      <c r="G7" s="587" t="s">
        <v>248</v>
      </c>
      <c r="H7" s="613" t="s">
        <v>239</v>
      </c>
      <c r="I7" s="936" t="s">
        <v>665</v>
      </c>
      <c r="J7" s="586" t="s">
        <v>1218</v>
      </c>
      <c r="K7" s="598" t="s">
        <v>246</v>
      </c>
      <c r="L7" s="934" t="s">
        <v>240</v>
      </c>
      <c r="M7" s="600" t="s">
        <v>241</v>
      </c>
      <c r="O7" s="15"/>
      <c r="P7" s="15"/>
    </row>
    <row r="8" spans="1:16" ht="36.75" customHeight="1" thickBot="1">
      <c r="A8" s="584"/>
      <c r="B8" s="313" t="s">
        <v>242</v>
      </c>
      <c r="C8" s="334" t="s">
        <v>364</v>
      </c>
      <c r="D8" s="334" t="s">
        <v>365</v>
      </c>
      <c r="E8" s="932"/>
      <c r="F8" s="933"/>
      <c r="G8" s="587"/>
      <c r="H8" s="613"/>
      <c r="I8" s="937"/>
      <c r="J8" s="933"/>
      <c r="K8" s="598"/>
      <c r="L8" s="935"/>
      <c r="M8" s="932"/>
      <c r="O8" s="15"/>
      <c r="P8" s="15"/>
    </row>
    <row r="9" spans="1:16" ht="30" customHeight="1" thickBot="1">
      <c r="A9" s="629" t="s">
        <v>495</v>
      </c>
      <c r="B9" s="630"/>
      <c r="C9" s="630"/>
      <c r="D9" s="630"/>
      <c r="E9" s="630"/>
      <c r="F9" s="630"/>
      <c r="G9" s="630"/>
      <c r="H9" s="630"/>
      <c r="I9" s="630"/>
      <c r="J9" s="630"/>
      <c r="K9" s="239"/>
      <c r="L9" s="239"/>
      <c r="M9" s="240"/>
      <c r="O9" s="245"/>
      <c r="P9" s="15"/>
    </row>
    <row r="10" spans="1:16" ht="30" customHeight="1" thickBot="1">
      <c r="A10" s="640" t="s">
        <v>702</v>
      </c>
      <c r="B10" s="641"/>
      <c r="C10" s="641"/>
      <c r="D10" s="641"/>
      <c r="E10" s="641"/>
      <c r="F10" s="641"/>
      <c r="G10" s="641"/>
      <c r="H10" s="641"/>
      <c r="I10" s="641"/>
      <c r="J10" s="641"/>
      <c r="K10" s="241"/>
      <c r="L10" s="241"/>
      <c r="M10" s="244"/>
      <c r="O10" s="246"/>
      <c r="P10" s="15"/>
    </row>
    <row r="11" spans="1:16" ht="30" customHeight="1" thickBot="1">
      <c r="A11" s="595" t="s">
        <v>496</v>
      </c>
      <c r="B11" s="596"/>
      <c r="C11" s="596"/>
      <c r="D11" s="596"/>
      <c r="E11" s="596"/>
      <c r="F11" s="596"/>
      <c r="G11" s="596"/>
      <c r="H11" s="596"/>
      <c r="I11" s="596"/>
      <c r="J11" s="596"/>
      <c r="K11" s="242"/>
      <c r="L11" s="242"/>
      <c r="M11" s="243"/>
      <c r="N11" s="238"/>
      <c r="O11" s="238"/>
      <c r="P11" s="15"/>
    </row>
    <row r="12" spans="1:16" ht="15" customHeight="1" thickBot="1">
      <c r="A12" s="925" t="s">
        <v>1047</v>
      </c>
      <c r="B12" s="335" t="s">
        <v>51</v>
      </c>
      <c r="C12" s="812">
        <v>2.2000000000000002</v>
      </c>
      <c r="D12" s="814">
        <v>2.2999999999999998</v>
      </c>
      <c r="E12" s="816">
        <f>F12+F13</f>
        <v>1298</v>
      </c>
      <c r="F12" s="336">
        <v>410</v>
      </c>
      <c r="G12" s="348"/>
      <c r="H12" s="560">
        <f>$M$3</f>
        <v>0</v>
      </c>
      <c r="I12" s="921">
        <f>SUM(E12-(E12*H12))</f>
        <v>1298</v>
      </c>
      <c r="J12" s="550">
        <f>SUM(F12-(F12*H12))</f>
        <v>410</v>
      </c>
      <c r="K12" s="349">
        <f>G12*J12</f>
        <v>0</v>
      </c>
      <c r="L12" s="338">
        <v>7.9000000000000001E-2</v>
      </c>
      <c r="M12" s="339">
        <v>10</v>
      </c>
      <c r="N12" s="15"/>
      <c r="O12" s="15">
        <f>L12*G12</f>
        <v>0</v>
      </c>
      <c r="P12" s="15">
        <f>M12*G12</f>
        <v>0</v>
      </c>
    </row>
    <row r="13" spans="1:16" ht="15" customHeight="1" thickBot="1">
      <c r="A13" s="926"/>
      <c r="B13" s="340" t="s">
        <v>375</v>
      </c>
      <c r="C13" s="813"/>
      <c r="D13" s="815"/>
      <c r="E13" s="920"/>
      <c r="F13" s="341">
        <v>888</v>
      </c>
      <c r="G13" s="351"/>
      <c r="H13" s="560">
        <f>$M$3</f>
        <v>0</v>
      </c>
      <c r="I13" s="922"/>
      <c r="J13" s="551">
        <f>SUM(F13-(F13*H13))</f>
        <v>888</v>
      </c>
      <c r="K13" s="352">
        <f>G13*J13</f>
        <v>0</v>
      </c>
      <c r="L13" s="343">
        <v>0.13800000000000001</v>
      </c>
      <c r="M13" s="344">
        <v>28</v>
      </c>
      <c r="N13" s="15"/>
      <c r="O13" s="15">
        <f t="shared" ref="O13:O78" si="0">L13*G13</f>
        <v>0</v>
      </c>
      <c r="P13" s="15">
        <f t="shared" ref="P13:P78" si="1">M13*G13</f>
        <v>0</v>
      </c>
    </row>
    <row r="14" spans="1:16" ht="15" customHeight="1" thickBot="1">
      <c r="A14" s="925" t="s">
        <v>1042</v>
      </c>
      <c r="B14" s="335" t="s">
        <v>52</v>
      </c>
      <c r="C14" s="812">
        <v>2.6</v>
      </c>
      <c r="D14" s="814">
        <v>2.95</v>
      </c>
      <c r="E14" s="816">
        <f>F14+F15</f>
        <v>1428</v>
      </c>
      <c r="F14" s="336">
        <v>458</v>
      </c>
      <c r="G14" s="348"/>
      <c r="H14" s="560">
        <f>$M$3</f>
        <v>0</v>
      </c>
      <c r="I14" s="921">
        <f>SUM(E14-(E14*H14))</f>
        <v>1428</v>
      </c>
      <c r="J14" s="550">
        <f>SUM(F14-(F14*H14))</f>
        <v>458</v>
      </c>
      <c r="K14" s="349">
        <f>G14*J14</f>
        <v>0</v>
      </c>
      <c r="L14" s="338">
        <v>7.9000000000000001E-2</v>
      </c>
      <c r="M14" s="339">
        <v>10</v>
      </c>
      <c r="O14" s="15">
        <f t="shared" si="0"/>
        <v>0</v>
      </c>
      <c r="P14" s="15">
        <f t="shared" si="1"/>
        <v>0</v>
      </c>
    </row>
    <row r="15" spans="1:16" ht="15.75" customHeight="1" thickBot="1">
      <c r="A15" s="926"/>
      <c r="B15" s="340" t="s">
        <v>1033</v>
      </c>
      <c r="C15" s="813"/>
      <c r="D15" s="815"/>
      <c r="E15" s="920"/>
      <c r="F15" s="341">
        <v>970</v>
      </c>
      <c r="G15" s="351"/>
      <c r="H15" s="560">
        <f>$M$3</f>
        <v>0</v>
      </c>
      <c r="I15" s="922"/>
      <c r="J15" s="551">
        <f>SUM(F15-(F15*H15))</f>
        <v>970</v>
      </c>
      <c r="K15" s="352">
        <f>G15*J15</f>
        <v>0</v>
      </c>
      <c r="L15" s="343">
        <v>0.13800000000000001</v>
      </c>
      <c r="M15" s="344">
        <v>28</v>
      </c>
      <c r="O15" s="15">
        <f t="shared" si="0"/>
        <v>0</v>
      </c>
      <c r="P15" s="15">
        <f t="shared" si="1"/>
        <v>0</v>
      </c>
    </row>
    <row r="16" spans="1:16" ht="15" customHeight="1" thickBot="1">
      <c r="A16" s="925" t="s">
        <v>1046</v>
      </c>
      <c r="B16" s="335" t="s">
        <v>53</v>
      </c>
      <c r="C16" s="812">
        <v>3.25</v>
      </c>
      <c r="D16" s="814">
        <v>3.95</v>
      </c>
      <c r="E16" s="816">
        <f>F16+F17</f>
        <v>1598</v>
      </c>
      <c r="F16" s="336">
        <v>527</v>
      </c>
      <c r="G16" s="348"/>
      <c r="H16" s="560">
        <f t="shared" ref="H16:H25" si="2">$M$3</f>
        <v>0</v>
      </c>
      <c r="I16" s="921">
        <f>SUM(E16-(E16*H16))</f>
        <v>1598</v>
      </c>
      <c r="J16" s="550">
        <f t="shared" ref="J16:J25" si="3">SUM(F16-(F16*H16))</f>
        <v>527</v>
      </c>
      <c r="K16" s="349">
        <f t="shared" ref="K16:K25" si="4">G16*J16</f>
        <v>0</v>
      </c>
      <c r="L16" s="338">
        <v>7.9000000000000001E-2</v>
      </c>
      <c r="M16" s="339">
        <v>10</v>
      </c>
      <c r="O16" s="15">
        <f t="shared" si="0"/>
        <v>0</v>
      </c>
      <c r="P16" s="15">
        <f t="shared" si="1"/>
        <v>0</v>
      </c>
    </row>
    <row r="17" spans="1:16" ht="15.75" customHeight="1" thickBot="1">
      <c r="A17" s="926"/>
      <c r="B17" s="340" t="s">
        <v>1034</v>
      </c>
      <c r="C17" s="813"/>
      <c r="D17" s="815"/>
      <c r="E17" s="920"/>
      <c r="F17" s="341">
        <v>1071</v>
      </c>
      <c r="G17" s="351"/>
      <c r="H17" s="561">
        <f t="shared" si="2"/>
        <v>0</v>
      </c>
      <c r="I17" s="922"/>
      <c r="J17" s="551">
        <f t="shared" si="3"/>
        <v>1071</v>
      </c>
      <c r="K17" s="352">
        <f t="shared" si="4"/>
        <v>0</v>
      </c>
      <c r="L17" s="343">
        <v>0.16500000000000001</v>
      </c>
      <c r="M17" s="344">
        <v>36</v>
      </c>
      <c r="O17" s="15">
        <f t="shared" si="0"/>
        <v>0</v>
      </c>
      <c r="P17" s="15">
        <f t="shared" si="1"/>
        <v>0</v>
      </c>
    </row>
    <row r="18" spans="1:16" ht="15" customHeight="1" thickBot="1">
      <c r="A18" s="949" t="s">
        <v>1046</v>
      </c>
      <c r="B18" s="345" t="s">
        <v>1174</v>
      </c>
      <c r="C18" s="939">
        <v>3.25</v>
      </c>
      <c r="D18" s="941">
        <v>3.95</v>
      </c>
      <c r="E18" s="824">
        <f>F18+F19</f>
        <v>1598</v>
      </c>
      <c r="F18" s="337">
        <v>527</v>
      </c>
      <c r="G18" s="348"/>
      <c r="H18" s="560">
        <f t="shared" si="2"/>
        <v>0</v>
      </c>
      <c r="I18" s="921">
        <f>SUM(E18-(E18*H18))</f>
        <v>1598</v>
      </c>
      <c r="J18" s="550">
        <f>SUM(F18-(F18*H18))</f>
        <v>527</v>
      </c>
      <c r="K18" s="349">
        <f>G18*J18</f>
        <v>0</v>
      </c>
      <c r="L18" s="338">
        <v>7.9000000000000001E-2</v>
      </c>
      <c r="M18" s="339">
        <v>10</v>
      </c>
      <c r="O18" s="15">
        <f>L18*G18</f>
        <v>0</v>
      </c>
      <c r="P18" s="15">
        <f>M18*G18</f>
        <v>0</v>
      </c>
    </row>
    <row r="19" spans="1:16" ht="15.75" customHeight="1" thickBot="1">
      <c r="A19" s="950"/>
      <c r="B19" s="346" t="s">
        <v>1175</v>
      </c>
      <c r="C19" s="940"/>
      <c r="D19" s="942"/>
      <c r="E19" s="943"/>
      <c r="F19" s="347">
        <v>1071</v>
      </c>
      <c r="G19" s="351"/>
      <c r="H19" s="561">
        <f t="shared" si="2"/>
        <v>0</v>
      </c>
      <c r="I19" s="922"/>
      <c r="J19" s="551">
        <f>SUM(F19-(F19*H19))</f>
        <v>1071</v>
      </c>
      <c r="K19" s="352">
        <f>G19*J19</f>
        <v>0</v>
      </c>
      <c r="L19" s="343">
        <v>0.16500000000000001</v>
      </c>
      <c r="M19" s="344">
        <v>36</v>
      </c>
      <c r="O19" s="15">
        <f>L19*G19</f>
        <v>0</v>
      </c>
      <c r="P19" s="15">
        <f>M19*G19</f>
        <v>0</v>
      </c>
    </row>
    <row r="20" spans="1:16" ht="15" customHeight="1" thickBot="1">
      <c r="A20" s="925" t="s">
        <v>1043</v>
      </c>
      <c r="B20" s="335" t="s">
        <v>56</v>
      </c>
      <c r="C20" s="812">
        <v>5.4</v>
      </c>
      <c r="D20" s="814">
        <v>5.7</v>
      </c>
      <c r="E20" s="816">
        <f>F20+F21</f>
        <v>2778</v>
      </c>
      <c r="F20" s="336">
        <v>1006</v>
      </c>
      <c r="G20" s="348"/>
      <c r="H20" s="560">
        <f t="shared" si="2"/>
        <v>0</v>
      </c>
      <c r="I20" s="921">
        <f>SUM(E20-(E20*H20))</f>
        <v>2778</v>
      </c>
      <c r="J20" s="550">
        <f t="shared" si="3"/>
        <v>1006</v>
      </c>
      <c r="K20" s="349">
        <f t="shared" si="4"/>
        <v>0</v>
      </c>
      <c r="L20" s="338">
        <v>0.191</v>
      </c>
      <c r="M20" s="339">
        <v>22</v>
      </c>
      <c r="O20" s="15">
        <f t="shared" si="0"/>
        <v>0</v>
      </c>
      <c r="P20" s="15">
        <f t="shared" si="1"/>
        <v>0</v>
      </c>
    </row>
    <row r="21" spans="1:16" ht="15.75" customHeight="1" thickBot="1">
      <c r="A21" s="926"/>
      <c r="B21" s="340" t="s">
        <v>1035</v>
      </c>
      <c r="C21" s="813"/>
      <c r="D21" s="815"/>
      <c r="E21" s="920"/>
      <c r="F21" s="341">
        <v>1772</v>
      </c>
      <c r="G21" s="351"/>
      <c r="H21" s="561">
        <f t="shared" si="2"/>
        <v>0</v>
      </c>
      <c r="I21" s="922"/>
      <c r="J21" s="551">
        <f t="shared" si="3"/>
        <v>1772</v>
      </c>
      <c r="K21" s="352">
        <f t="shared" si="4"/>
        <v>0</v>
      </c>
      <c r="L21" s="343">
        <v>0.307</v>
      </c>
      <c r="M21" s="344">
        <v>56</v>
      </c>
      <c r="O21" s="15">
        <f t="shared" si="0"/>
        <v>0</v>
      </c>
      <c r="P21" s="15">
        <f t="shared" si="1"/>
        <v>0</v>
      </c>
    </row>
    <row r="22" spans="1:16" ht="15" customHeight="1" thickBot="1">
      <c r="A22" s="925" t="s">
        <v>1044</v>
      </c>
      <c r="B22" s="335" t="s">
        <v>57</v>
      </c>
      <c r="C22" s="812">
        <v>6.8</v>
      </c>
      <c r="D22" s="814">
        <v>7.4</v>
      </c>
      <c r="E22" s="816">
        <f>F22+F23</f>
        <v>3127</v>
      </c>
      <c r="F22" s="336">
        <v>1146</v>
      </c>
      <c r="G22" s="348"/>
      <c r="H22" s="560">
        <f t="shared" si="2"/>
        <v>0</v>
      </c>
      <c r="I22" s="921">
        <f>SUM(E22-(E22*H22))</f>
        <v>3127</v>
      </c>
      <c r="J22" s="550">
        <f t="shared" si="3"/>
        <v>1146</v>
      </c>
      <c r="K22" s="349">
        <f t="shared" si="4"/>
        <v>0</v>
      </c>
      <c r="L22" s="338">
        <v>0.191</v>
      </c>
      <c r="M22" s="339">
        <v>22</v>
      </c>
      <c r="O22" s="15">
        <f t="shared" si="0"/>
        <v>0</v>
      </c>
      <c r="P22" s="15">
        <f t="shared" si="1"/>
        <v>0</v>
      </c>
    </row>
    <row r="23" spans="1:16" ht="15.75" customHeight="1" thickBot="1">
      <c r="A23" s="926"/>
      <c r="B23" s="340" t="s">
        <v>1036</v>
      </c>
      <c r="C23" s="813"/>
      <c r="D23" s="815"/>
      <c r="E23" s="920"/>
      <c r="F23" s="341">
        <v>1981</v>
      </c>
      <c r="G23" s="351"/>
      <c r="H23" s="561">
        <f t="shared" si="2"/>
        <v>0</v>
      </c>
      <c r="I23" s="922"/>
      <c r="J23" s="551">
        <f t="shared" si="3"/>
        <v>1981</v>
      </c>
      <c r="K23" s="352">
        <f t="shared" si="4"/>
        <v>0</v>
      </c>
      <c r="L23" s="343">
        <v>0.307</v>
      </c>
      <c r="M23" s="344">
        <v>63</v>
      </c>
      <c r="O23" s="15">
        <f t="shared" si="0"/>
        <v>0</v>
      </c>
      <c r="P23" s="15">
        <f t="shared" si="1"/>
        <v>0</v>
      </c>
    </row>
    <row r="24" spans="1:16" ht="15" customHeight="1" thickBot="1">
      <c r="A24" s="925" t="s">
        <v>1045</v>
      </c>
      <c r="B24" s="335" t="s">
        <v>72</v>
      </c>
      <c r="C24" s="812">
        <v>7.9</v>
      </c>
      <c r="D24" s="814">
        <v>8.4</v>
      </c>
      <c r="E24" s="816">
        <f>F24+F25</f>
        <v>3952</v>
      </c>
      <c r="F24" s="336">
        <v>1473</v>
      </c>
      <c r="G24" s="348"/>
      <c r="H24" s="560">
        <f t="shared" si="2"/>
        <v>0</v>
      </c>
      <c r="I24" s="921">
        <f>SUM(E24-(E24*H24))</f>
        <v>3952</v>
      </c>
      <c r="J24" s="550">
        <f t="shared" si="3"/>
        <v>1473</v>
      </c>
      <c r="K24" s="349">
        <f t="shared" si="4"/>
        <v>0</v>
      </c>
      <c r="L24" s="338">
        <v>0.191</v>
      </c>
      <c r="M24" s="339">
        <v>22</v>
      </c>
      <c r="O24" s="15">
        <f t="shared" si="0"/>
        <v>0</v>
      </c>
      <c r="P24" s="15">
        <f t="shared" si="1"/>
        <v>0</v>
      </c>
    </row>
    <row r="25" spans="1:16" ht="15.75" customHeight="1" thickBot="1">
      <c r="A25" s="926"/>
      <c r="B25" s="340" t="s">
        <v>1037</v>
      </c>
      <c r="C25" s="813"/>
      <c r="D25" s="815"/>
      <c r="E25" s="920"/>
      <c r="F25" s="341">
        <v>2479</v>
      </c>
      <c r="G25" s="351"/>
      <c r="H25" s="561">
        <f t="shared" si="2"/>
        <v>0</v>
      </c>
      <c r="I25" s="922"/>
      <c r="J25" s="551">
        <f t="shared" si="3"/>
        <v>2479</v>
      </c>
      <c r="K25" s="352">
        <f t="shared" si="4"/>
        <v>0</v>
      </c>
      <c r="L25" s="343">
        <v>0.46500000000000002</v>
      </c>
      <c r="M25" s="344">
        <v>86</v>
      </c>
      <c r="O25" s="15">
        <f t="shared" si="0"/>
        <v>0</v>
      </c>
      <c r="P25" s="15">
        <f t="shared" si="1"/>
        <v>0</v>
      </c>
    </row>
    <row r="26" spans="1:16" ht="7.9" customHeight="1">
      <c r="A26" s="248"/>
      <c r="B26" s="249"/>
      <c r="C26" s="250"/>
      <c r="D26" s="250"/>
      <c r="E26" s="251"/>
      <c r="F26" s="251"/>
      <c r="G26" s="252"/>
      <c r="H26" s="562"/>
      <c r="I26" s="544"/>
      <c r="J26" s="552"/>
      <c r="K26" s="252"/>
      <c r="L26" s="252"/>
      <c r="M26" s="253"/>
      <c r="N26" s="126"/>
      <c r="O26" s="15">
        <f t="shared" si="0"/>
        <v>0</v>
      </c>
      <c r="P26" s="15">
        <f t="shared" si="1"/>
        <v>0</v>
      </c>
    </row>
    <row r="27" spans="1:16" ht="15" customHeight="1">
      <c r="A27" s="923" t="s">
        <v>0</v>
      </c>
      <c r="B27" s="692"/>
      <c r="C27" s="692"/>
      <c r="D27" s="692"/>
      <c r="E27" s="692"/>
      <c r="F27" s="692"/>
      <c r="G27" s="692"/>
      <c r="H27" s="692"/>
      <c r="I27" s="692"/>
      <c r="J27" s="692"/>
      <c r="K27" s="692"/>
      <c r="L27" s="692"/>
      <c r="M27" s="924"/>
      <c r="N27" s="247"/>
      <c r="O27" s="15">
        <f t="shared" si="0"/>
        <v>0</v>
      </c>
      <c r="P27" s="15">
        <f t="shared" si="1"/>
        <v>0</v>
      </c>
    </row>
    <row r="28" spans="1:16" ht="6" customHeight="1" thickBot="1">
      <c r="A28" s="254"/>
      <c r="B28" s="255"/>
      <c r="C28" s="256"/>
      <c r="D28" s="256"/>
      <c r="E28" s="256"/>
      <c r="F28" s="256"/>
      <c r="G28" s="257"/>
      <c r="H28" s="563"/>
      <c r="I28" s="465"/>
      <c r="J28" s="553"/>
      <c r="K28" s="96"/>
      <c r="L28" s="96"/>
      <c r="M28" s="258"/>
      <c r="N28" s="15"/>
      <c r="O28" s="15">
        <f t="shared" si="0"/>
        <v>0</v>
      </c>
      <c r="P28" s="15">
        <f t="shared" si="1"/>
        <v>0</v>
      </c>
    </row>
    <row r="29" spans="1:16" ht="30" hidden="1" customHeight="1" thickBot="1">
      <c r="A29" s="640" t="s">
        <v>701</v>
      </c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  <c r="M29" s="244"/>
      <c r="N29" s="246"/>
      <c r="O29" s="15">
        <f t="shared" si="0"/>
        <v>0</v>
      </c>
      <c r="P29" s="15">
        <f t="shared" si="1"/>
        <v>0</v>
      </c>
    </row>
    <row r="30" spans="1:16" ht="30" hidden="1" customHeight="1" thickBot="1">
      <c r="A30" s="595" t="s">
        <v>691</v>
      </c>
      <c r="B30" s="596"/>
      <c r="C30" s="596"/>
      <c r="D30" s="596"/>
      <c r="E30" s="596"/>
      <c r="F30" s="596"/>
      <c r="G30" s="596"/>
      <c r="H30" s="596"/>
      <c r="I30" s="596"/>
      <c r="J30" s="596"/>
      <c r="K30" s="242"/>
      <c r="L30" s="242"/>
      <c r="M30" s="243"/>
      <c r="N30" s="238"/>
      <c r="O30" s="15">
        <f t="shared" si="0"/>
        <v>0</v>
      </c>
      <c r="P30" s="15">
        <f t="shared" si="1"/>
        <v>0</v>
      </c>
    </row>
    <row r="31" spans="1:16" ht="15" hidden="1" customHeight="1">
      <c r="A31" s="726" t="s">
        <v>696</v>
      </c>
      <c r="B31" s="116" t="s">
        <v>74</v>
      </c>
      <c r="C31" s="610">
        <v>3.55</v>
      </c>
      <c r="D31" s="723">
        <v>4</v>
      </c>
      <c r="E31" s="736">
        <f>F31+F32+F33</f>
        <v>980</v>
      </c>
      <c r="F31" s="142">
        <v>875</v>
      </c>
      <c r="G31" s="75"/>
      <c r="H31" s="564">
        <f t="shared" ref="H31:H51" si="5">$O$3</f>
        <v>0</v>
      </c>
      <c r="I31" s="917">
        <f>SUM(E31-(E31*H31))</f>
        <v>980</v>
      </c>
      <c r="J31" s="554">
        <f t="shared" ref="J31:J39" si="6">SUM(F31-(F31*H31))</f>
        <v>875</v>
      </c>
      <c r="K31" s="108">
        <f t="shared" ref="K31:K39" si="7">G31*J31</f>
        <v>0</v>
      </c>
      <c r="L31" s="70">
        <v>0.17299999999999999</v>
      </c>
      <c r="M31" s="100">
        <v>23</v>
      </c>
      <c r="N31" s="238"/>
      <c r="O31" s="15">
        <f t="shared" si="0"/>
        <v>0</v>
      </c>
      <c r="P31" s="15">
        <f t="shared" si="1"/>
        <v>0</v>
      </c>
    </row>
    <row r="32" spans="1:16" ht="15" hidden="1" customHeight="1">
      <c r="A32" s="727"/>
      <c r="B32" s="118" t="s">
        <v>73</v>
      </c>
      <c r="C32" s="611"/>
      <c r="D32" s="724"/>
      <c r="E32" s="737"/>
      <c r="F32" s="143"/>
      <c r="G32" s="76"/>
      <c r="H32" s="565">
        <f t="shared" si="5"/>
        <v>0</v>
      </c>
      <c r="I32" s="918"/>
      <c r="J32" s="555">
        <f t="shared" si="6"/>
        <v>0</v>
      </c>
      <c r="K32" s="109">
        <f t="shared" si="7"/>
        <v>0</v>
      </c>
      <c r="L32" s="72">
        <v>0.185</v>
      </c>
      <c r="M32" s="101">
        <v>36</v>
      </c>
      <c r="N32" s="238"/>
      <c r="O32" s="15">
        <f t="shared" si="0"/>
        <v>0</v>
      </c>
      <c r="P32" s="15">
        <f t="shared" si="1"/>
        <v>0</v>
      </c>
    </row>
    <row r="33" spans="1:16" ht="15" hidden="1" customHeight="1" thickBot="1">
      <c r="A33" s="615"/>
      <c r="B33" s="117" t="s">
        <v>186</v>
      </c>
      <c r="C33" s="612"/>
      <c r="D33" s="725"/>
      <c r="E33" s="738"/>
      <c r="F33" s="144">
        <v>105</v>
      </c>
      <c r="G33" s="77"/>
      <c r="H33" s="566">
        <f t="shared" si="5"/>
        <v>0</v>
      </c>
      <c r="I33" s="919"/>
      <c r="J33" s="556">
        <f t="shared" si="6"/>
        <v>105</v>
      </c>
      <c r="K33" s="110">
        <f t="shared" si="7"/>
        <v>0</v>
      </c>
      <c r="L33" s="74">
        <v>3.5999999999999997E-2</v>
      </c>
      <c r="M33" s="102">
        <v>4.3</v>
      </c>
      <c r="N33" s="238"/>
      <c r="O33" s="15">
        <f t="shared" si="0"/>
        <v>0</v>
      </c>
      <c r="P33" s="15">
        <f t="shared" si="1"/>
        <v>0</v>
      </c>
    </row>
    <row r="34" spans="1:16" ht="15" hidden="1" customHeight="1">
      <c r="A34" s="726" t="s">
        <v>697</v>
      </c>
      <c r="B34" s="116" t="s">
        <v>76</v>
      </c>
      <c r="C34" s="610">
        <v>3.95</v>
      </c>
      <c r="D34" s="723">
        <v>4.5999999999999996</v>
      </c>
      <c r="E34" s="736">
        <f>F34+F35+F36</f>
        <v>1208</v>
      </c>
      <c r="F34" s="142">
        <v>1103</v>
      </c>
      <c r="G34" s="75"/>
      <c r="H34" s="564">
        <f t="shared" si="5"/>
        <v>0</v>
      </c>
      <c r="I34" s="917">
        <f>SUM(E34-(E34*H34))</f>
        <v>1208</v>
      </c>
      <c r="J34" s="554">
        <f t="shared" si="6"/>
        <v>1103</v>
      </c>
      <c r="K34" s="108">
        <f t="shared" si="7"/>
        <v>0</v>
      </c>
      <c r="L34" s="70">
        <v>0.17299999999999999</v>
      </c>
      <c r="M34" s="100">
        <v>23</v>
      </c>
      <c r="N34" s="238"/>
      <c r="O34" s="15">
        <f t="shared" si="0"/>
        <v>0</v>
      </c>
      <c r="P34" s="15">
        <f t="shared" si="1"/>
        <v>0</v>
      </c>
    </row>
    <row r="35" spans="1:16" ht="15" hidden="1" customHeight="1">
      <c r="A35" s="727"/>
      <c r="B35" s="118" t="s">
        <v>75</v>
      </c>
      <c r="C35" s="611"/>
      <c r="D35" s="724"/>
      <c r="E35" s="737"/>
      <c r="F35" s="143"/>
      <c r="G35" s="76"/>
      <c r="H35" s="565">
        <f t="shared" si="5"/>
        <v>0</v>
      </c>
      <c r="I35" s="918"/>
      <c r="J35" s="555">
        <f t="shared" si="6"/>
        <v>0</v>
      </c>
      <c r="K35" s="109">
        <f t="shared" si="7"/>
        <v>0</v>
      </c>
      <c r="L35" s="72">
        <v>0.185</v>
      </c>
      <c r="M35" s="101">
        <v>37</v>
      </c>
      <c r="N35" s="238"/>
      <c r="O35" s="15">
        <f t="shared" si="0"/>
        <v>0</v>
      </c>
      <c r="P35" s="15">
        <f t="shared" si="1"/>
        <v>0</v>
      </c>
    </row>
    <row r="36" spans="1:16" ht="15" hidden="1" customHeight="1" thickBot="1">
      <c r="A36" s="615"/>
      <c r="B36" s="117" t="s">
        <v>186</v>
      </c>
      <c r="C36" s="612"/>
      <c r="D36" s="725"/>
      <c r="E36" s="738"/>
      <c r="F36" s="144">
        <v>105</v>
      </c>
      <c r="G36" s="77"/>
      <c r="H36" s="566">
        <f t="shared" si="5"/>
        <v>0</v>
      </c>
      <c r="I36" s="919"/>
      <c r="J36" s="556">
        <f t="shared" si="6"/>
        <v>105</v>
      </c>
      <c r="K36" s="110">
        <f t="shared" si="7"/>
        <v>0</v>
      </c>
      <c r="L36" s="74">
        <v>3.5999999999999997E-2</v>
      </c>
      <c r="M36" s="102">
        <v>4.3</v>
      </c>
      <c r="N36" s="238"/>
      <c r="O36" s="15">
        <f t="shared" si="0"/>
        <v>0</v>
      </c>
      <c r="P36" s="15">
        <f t="shared" si="1"/>
        <v>0</v>
      </c>
    </row>
    <row r="37" spans="1:16" ht="15" hidden="1" customHeight="1">
      <c r="A37" s="726" t="s">
        <v>698</v>
      </c>
      <c r="B37" s="116" t="s">
        <v>78</v>
      </c>
      <c r="C37" s="610">
        <v>4.8499999999999996</v>
      </c>
      <c r="D37" s="723">
        <v>5.4</v>
      </c>
      <c r="E37" s="736">
        <f>F37+F38+F39</f>
        <v>1585</v>
      </c>
      <c r="F37" s="142">
        <v>1480</v>
      </c>
      <c r="G37" s="75"/>
      <c r="H37" s="564">
        <f t="shared" si="5"/>
        <v>0</v>
      </c>
      <c r="I37" s="917">
        <f>SUM(E37-(E37*H37))</f>
        <v>1585</v>
      </c>
      <c r="J37" s="554">
        <f t="shared" si="6"/>
        <v>1480</v>
      </c>
      <c r="K37" s="108">
        <f t="shared" si="7"/>
        <v>0</v>
      </c>
      <c r="L37" s="70">
        <v>0.17299999999999999</v>
      </c>
      <c r="M37" s="100">
        <v>23</v>
      </c>
      <c r="N37" s="238"/>
      <c r="O37" s="15">
        <f t="shared" si="0"/>
        <v>0</v>
      </c>
      <c r="P37" s="15">
        <f t="shared" si="1"/>
        <v>0</v>
      </c>
    </row>
    <row r="38" spans="1:16" ht="15" hidden="1" customHeight="1">
      <c r="A38" s="727"/>
      <c r="B38" s="118" t="s">
        <v>77</v>
      </c>
      <c r="C38" s="611"/>
      <c r="D38" s="724"/>
      <c r="E38" s="737"/>
      <c r="F38" s="143"/>
      <c r="G38" s="76"/>
      <c r="H38" s="565">
        <f t="shared" si="5"/>
        <v>0</v>
      </c>
      <c r="I38" s="918"/>
      <c r="J38" s="555">
        <f t="shared" si="6"/>
        <v>0</v>
      </c>
      <c r="K38" s="109">
        <f t="shared" si="7"/>
        <v>0</v>
      </c>
      <c r="L38" s="72">
        <v>0.30199999999999999</v>
      </c>
      <c r="M38" s="101">
        <v>56</v>
      </c>
      <c r="N38" s="238"/>
      <c r="O38" s="15">
        <f t="shared" si="0"/>
        <v>0</v>
      </c>
      <c r="P38" s="15">
        <f t="shared" si="1"/>
        <v>0</v>
      </c>
    </row>
    <row r="39" spans="1:16" ht="15" hidden="1" customHeight="1" thickBot="1">
      <c r="A39" s="615"/>
      <c r="B39" s="117" t="s">
        <v>186</v>
      </c>
      <c r="C39" s="612"/>
      <c r="D39" s="725"/>
      <c r="E39" s="738"/>
      <c r="F39" s="144">
        <v>105</v>
      </c>
      <c r="G39" s="77"/>
      <c r="H39" s="566">
        <f t="shared" si="5"/>
        <v>0</v>
      </c>
      <c r="I39" s="919"/>
      <c r="J39" s="556">
        <f t="shared" si="6"/>
        <v>105</v>
      </c>
      <c r="K39" s="110">
        <f t="shared" si="7"/>
        <v>0</v>
      </c>
      <c r="L39" s="74">
        <v>3.5999999999999997E-2</v>
      </c>
      <c r="M39" s="102">
        <v>4.3</v>
      </c>
      <c r="N39" s="238"/>
      <c r="O39" s="15">
        <f t="shared" si="0"/>
        <v>0</v>
      </c>
      <c r="P39" s="15">
        <f t="shared" si="1"/>
        <v>0</v>
      </c>
    </row>
    <row r="40" spans="1:16" ht="30" customHeight="1" thickBot="1">
      <c r="A40" s="640" t="s">
        <v>700</v>
      </c>
      <c r="B40" s="641"/>
      <c r="C40" s="641"/>
      <c r="D40" s="641"/>
      <c r="E40" s="641"/>
      <c r="F40" s="641"/>
      <c r="G40" s="641"/>
      <c r="H40" s="641"/>
      <c r="I40" s="641"/>
      <c r="J40" s="641"/>
      <c r="K40" s="66"/>
      <c r="L40" s="64"/>
      <c r="M40" s="67"/>
      <c r="N40" s="238"/>
      <c r="O40" s="15">
        <f t="shared" si="0"/>
        <v>0</v>
      </c>
      <c r="P40" s="15">
        <f t="shared" si="1"/>
        <v>0</v>
      </c>
    </row>
    <row r="41" spans="1:16" ht="30" customHeight="1" thickBot="1">
      <c r="A41" s="595" t="s">
        <v>692</v>
      </c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7"/>
      <c r="N41" s="238"/>
      <c r="O41" s="15">
        <f t="shared" si="0"/>
        <v>0</v>
      </c>
      <c r="P41" s="15">
        <f t="shared" si="1"/>
        <v>0</v>
      </c>
    </row>
    <row r="42" spans="1:16" ht="15" hidden="1" customHeight="1">
      <c r="A42" s="634" t="s">
        <v>693</v>
      </c>
      <c r="B42" s="116" t="s">
        <v>80</v>
      </c>
      <c r="C42" s="649" t="s">
        <v>178</v>
      </c>
      <c r="D42" s="643">
        <v>7.8</v>
      </c>
      <c r="E42" s="645">
        <f>F42+F43</f>
        <v>1772</v>
      </c>
      <c r="F42" s="145">
        <v>1772</v>
      </c>
      <c r="G42" s="75"/>
      <c r="H42" s="564">
        <f t="shared" si="5"/>
        <v>0</v>
      </c>
      <c r="I42" s="808">
        <f>SUM(E42-(E42*H42))</f>
        <v>1772</v>
      </c>
      <c r="J42" s="554">
        <f t="shared" ref="J42:J51" si="8">SUM(F42-(F42*H42))</f>
        <v>1772</v>
      </c>
      <c r="K42" s="108">
        <f t="shared" ref="K42:K51" si="9">G42*J42</f>
        <v>0</v>
      </c>
      <c r="L42" s="70">
        <v>0.40400000000000003</v>
      </c>
      <c r="M42" s="100">
        <v>44</v>
      </c>
      <c r="N42" s="238"/>
      <c r="O42" s="15">
        <f t="shared" si="0"/>
        <v>0</v>
      </c>
      <c r="P42" s="15">
        <f t="shared" si="1"/>
        <v>0</v>
      </c>
    </row>
    <row r="43" spans="1:16" ht="15" hidden="1" customHeight="1" thickBot="1">
      <c r="A43" s="642"/>
      <c r="B43" s="118" t="s">
        <v>79</v>
      </c>
      <c r="C43" s="700"/>
      <c r="D43" s="706"/>
      <c r="E43" s="673"/>
      <c r="F43" s="144"/>
      <c r="G43" s="76"/>
      <c r="H43" s="565">
        <f t="shared" si="5"/>
        <v>0</v>
      </c>
      <c r="I43" s="809"/>
      <c r="J43" s="555">
        <f t="shared" si="8"/>
        <v>0</v>
      </c>
      <c r="K43" s="109">
        <f t="shared" si="9"/>
        <v>0</v>
      </c>
      <c r="L43" s="72">
        <v>0.307</v>
      </c>
      <c r="M43" s="101">
        <v>63</v>
      </c>
      <c r="N43" s="238"/>
      <c r="O43" s="15">
        <f t="shared" si="0"/>
        <v>0</v>
      </c>
      <c r="P43" s="15">
        <f t="shared" si="1"/>
        <v>0</v>
      </c>
    </row>
    <row r="44" spans="1:16" ht="15" customHeight="1" thickBot="1">
      <c r="A44" s="925" t="s">
        <v>1048</v>
      </c>
      <c r="B44" s="335" t="s">
        <v>82</v>
      </c>
      <c r="C44" s="812">
        <v>8.4</v>
      </c>
      <c r="D44" s="814">
        <v>9.5</v>
      </c>
      <c r="E44" s="816">
        <f>F44+F45</f>
        <v>5895</v>
      </c>
      <c r="F44" s="368">
        <v>2810</v>
      </c>
      <c r="G44" s="348"/>
      <c r="H44" s="560">
        <f t="shared" ref="H44:H49" si="10">$M$3</f>
        <v>0</v>
      </c>
      <c r="I44" s="808">
        <f>SUM(E44-(E44*H44))</f>
        <v>5895</v>
      </c>
      <c r="J44" s="554">
        <f t="shared" si="8"/>
        <v>2810</v>
      </c>
      <c r="K44" s="355">
        <f t="shared" si="9"/>
        <v>0</v>
      </c>
      <c r="L44" s="338">
        <v>0.40400000000000003</v>
      </c>
      <c r="M44" s="339">
        <v>44</v>
      </c>
      <c r="N44" s="238"/>
      <c r="O44" s="15">
        <f t="shared" si="0"/>
        <v>0</v>
      </c>
      <c r="P44" s="15">
        <f t="shared" si="1"/>
        <v>0</v>
      </c>
    </row>
    <row r="45" spans="1:16" ht="15" customHeight="1" thickBot="1">
      <c r="A45" s="927"/>
      <c r="B45" s="363" t="s">
        <v>1038</v>
      </c>
      <c r="C45" s="818"/>
      <c r="D45" s="819"/>
      <c r="E45" s="817"/>
      <c r="F45" s="369">
        <v>3085</v>
      </c>
      <c r="G45" s="357"/>
      <c r="H45" s="560">
        <f t="shared" si="10"/>
        <v>0</v>
      </c>
      <c r="I45" s="809"/>
      <c r="J45" s="555">
        <f t="shared" si="8"/>
        <v>3085</v>
      </c>
      <c r="K45" s="358">
        <f t="shared" si="9"/>
        <v>0</v>
      </c>
      <c r="L45" s="364">
        <v>0.45100000000000001</v>
      </c>
      <c r="M45" s="365">
        <v>75</v>
      </c>
      <c r="N45" s="238"/>
      <c r="O45" s="15">
        <f t="shared" si="0"/>
        <v>0</v>
      </c>
      <c r="P45" s="15">
        <f t="shared" si="1"/>
        <v>0</v>
      </c>
    </row>
    <row r="46" spans="1:16" ht="15" customHeight="1" thickBot="1">
      <c r="A46" s="925" t="s">
        <v>1049</v>
      </c>
      <c r="B46" s="335" t="s">
        <v>84</v>
      </c>
      <c r="C46" s="812">
        <v>10.5</v>
      </c>
      <c r="D46" s="814">
        <v>11.8</v>
      </c>
      <c r="E46" s="816">
        <f>F46+F47</f>
        <v>6786</v>
      </c>
      <c r="F46" s="368">
        <v>3031</v>
      </c>
      <c r="G46" s="348"/>
      <c r="H46" s="560">
        <f t="shared" si="10"/>
        <v>0</v>
      </c>
      <c r="I46" s="808">
        <f>SUM(E46-(E46*H46))</f>
        <v>6786</v>
      </c>
      <c r="J46" s="554">
        <f t="shared" si="8"/>
        <v>3031</v>
      </c>
      <c r="K46" s="355">
        <f t="shared" si="9"/>
        <v>0</v>
      </c>
      <c r="L46" s="338">
        <v>0.47099999999999997</v>
      </c>
      <c r="M46" s="339">
        <v>52</v>
      </c>
      <c r="O46" s="15">
        <f t="shared" si="0"/>
        <v>0</v>
      </c>
      <c r="P46" s="15">
        <f t="shared" si="1"/>
        <v>0</v>
      </c>
    </row>
    <row r="47" spans="1:16" ht="15" customHeight="1" thickBot="1">
      <c r="A47" s="927"/>
      <c r="B47" s="363" t="s">
        <v>1040</v>
      </c>
      <c r="C47" s="818"/>
      <c r="D47" s="819"/>
      <c r="E47" s="817"/>
      <c r="F47" s="369">
        <v>3755</v>
      </c>
      <c r="G47" s="357"/>
      <c r="H47" s="560">
        <f t="shared" si="10"/>
        <v>0</v>
      </c>
      <c r="I47" s="809"/>
      <c r="J47" s="555">
        <f t="shared" si="8"/>
        <v>3755</v>
      </c>
      <c r="K47" s="358">
        <f t="shared" si="9"/>
        <v>0</v>
      </c>
      <c r="L47" s="364">
        <v>0.60499999999999998</v>
      </c>
      <c r="M47" s="365">
        <v>101</v>
      </c>
      <c r="O47" s="15">
        <f t="shared" si="0"/>
        <v>0</v>
      </c>
      <c r="P47" s="15">
        <f t="shared" si="1"/>
        <v>0</v>
      </c>
    </row>
    <row r="48" spans="1:16" ht="15" customHeight="1" thickBot="1">
      <c r="A48" s="925" t="s">
        <v>1050</v>
      </c>
      <c r="B48" s="335" t="s">
        <v>86</v>
      </c>
      <c r="C48" s="812">
        <v>12.7</v>
      </c>
      <c r="D48" s="814">
        <v>14.3</v>
      </c>
      <c r="E48" s="816">
        <f>F48+F49</f>
        <v>7237</v>
      </c>
      <c r="F48" s="368">
        <v>3221</v>
      </c>
      <c r="G48" s="348"/>
      <c r="H48" s="560">
        <f t="shared" si="10"/>
        <v>0</v>
      </c>
      <c r="I48" s="808">
        <f>SUM(E48-(E48*H48))</f>
        <v>7237</v>
      </c>
      <c r="J48" s="554">
        <f t="shared" si="8"/>
        <v>3221</v>
      </c>
      <c r="K48" s="355">
        <f t="shared" si="9"/>
        <v>0</v>
      </c>
      <c r="L48" s="338">
        <v>0.47099999999999997</v>
      </c>
      <c r="M48" s="339">
        <v>55</v>
      </c>
      <c r="O48" s="15">
        <f t="shared" si="0"/>
        <v>0</v>
      </c>
      <c r="P48" s="15">
        <f t="shared" si="1"/>
        <v>0</v>
      </c>
    </row>
    <row r="49" spans="1:16" ht="15" customHeight="1" thickBot="1">
      <c r="A49" s="927"/>
      <c r="B49" s="363" t="s">
        <v>1060</v>
      </c>
      <c r="C49" s="818"/>
      <c r="D49" s="819"/>
      <c r="E49" s="817"/>
      <c r="F49" s="369">
        <v>4016</v>
      </c>
      <c r="G49" s="357"/>
      <c r="H49" s="560">
        <f t="shared" si="10"/>
        <v>0</v>
      </c>
      <c r="I49" s="809"/>
      <c r="J49" s="555">
        <f t="shared" si="8"/>
        <v>4016</v>
      </c>
      <c r="K49" s="358">
        <f t="shared" si="9"/>
        <v>0</v>
      </c>
      <c r="L49" s="364">
        <v>0.60499999999999998</v>
      </c>
      <c r="M49" s="365">
        <v>120</v>
      </c>
      <c r="O49" s="15">
        <f t="shared" si="0"/>
        <v>0</v>
      </c>
      <c r="P49" s="15">
        <f t="shared" si="1"/>
        <v>0</v>
      </c>
    </row>
    <row r="50" spans="1:16" ht="15" hidden="1" customHeight="1">
      <c r="A50" s="634" t="s">
        <v>1057</v>
      </c>
      <c r="B50" s="116" t="s">
        <v>88</v>
      </c>
      <c r="C50" s="649">
        <v>14.5</v>
      </c>
      <c r="D50" s="643">
        <v>16.5</v>
      </c>
      <c r="E50" s="651">
        <f>F50+F51</f>
        <v>3358</v>
      </c>
      <c r="F50" s="145">
        <v>3358</v>
      </c>
      <c r="G50" s="75"/>
      <c r="H50" s="564">
        <f t="shared" si="5"/>
        <v>0</v>
      </c>
      <c r="I50" s="808">
        <f>SUM(E50-(E50*H50))</f>
        <v>3358</v>
      </c>
      <c r="J50" s="554">
        <f t="shared" si="8"/>
        <v>3358</v>
      </c>
      <c r="K50" s="108">
        <f t="shared" si="9"/>
        <v>0</v>
      </c>
      <c r="L50" s="70">
        <v>0.47099999999999997</v>
      </c>
      <c r="M50" s="100">
        <v>55</v>
      </c>
      <c r="O50" s="15">
        <f t="shared" si="0"/>
        <v>0</v>
      </c>
      <c r="P50" s="15">
        <f t="shared" si="1"/>
        <v>0</v>
      </c>
    </row>
    <row r="51" spans="1:16" ht="15" hidden="1" customHeight="1" thickBot="1">
      <c r="A51" s="635"/>
      <c r="B51" s="117" t="s">
        <v>87</v>
      </c>
      <c r="C51" s="650"/>
      <c r="D51" s="644"/>
      <c r="E51" s="652"/>
      <c r="F51" s="144"/>
      <c r="G51" s="77"/>
      <c r="H51" s="566">
        <f t="shared" si="5"/>
        <v>0</v>
      </c>
      <c r="I51" s="928"/>
      <c r="J51" s="556">
        <f t="shared" si="8"/>
        <v>0</v>
      </c>
      <c r="K51" s="110">
        <f t="shared" si="9"/>
        <v>0</v>
      </c>
      <c r="L51" s="74">
        <v>0.66900000000000004</v>
      </c>
      <c r="M51" s="102">
        <v>125</v>
      </c>
      <c r="O51" s="15">
        <f t="shared" si="0"/>
        <v>0</v>
      </c>
      <c r="P51" s="15">
        <f t="shared" si="1"/>
        <v>0</v>
      </c>
    </row>
    <row r="52" spans="1:16" ht="30" customHeight="1" thickBot="1">
      <c r="A52" s="315" t="s">
        <v>707</v>
      </c>
      <c r="B52" s="241"/>
      <c r="C52" s="241"/>
      <c r="D52" s="241"/>
      <c r="E52" s="241"/>
      <c r="F52" s="241"/>
      <c r="G52" s="241"/>
      <c r="H52" s="545"/>
      <c r="I52" s="545"/>
      <c r="J52" s="557"/>
      <c r="K52" s="66"/>
      <c r="L52" s="64"/>
      <c r="M52" s="67"/>
      <c r="O52" s="15">
        <f t="shared" si="0"/>
        <v>0</v>
      </c>
      <c r="P52" s="15">
        <f t="shared" si="1"/>
        <v>0</v>
      </c>
    </row>
    <row r="53" spans="1:16" ht="30" customHeight="1" thickBot="1">
      <c r="A53" s="595" t="s">
        <v>708</v>
      </c>
      <c r="B53" s="596"/>
      <c r="C53" s="596"/>
      <c r="D53" s="596"/>
      <c r="E53" s="596"/>
      <c r="F53" s="596"/>
      <c r="G53" s="596"/>
      <c r="H53" s="596"/>
      <c r="I53" s="596"/>
      <c r="J53" s="596"/>
      <c r="K53" s="596"/>
      <c r="L53" s="596"/>
      <c r="M53" s="597"/>
      <c r="O53" s="15">
        <f t="shared" si="0"/>
        <v>0</v>
      </c>
      <c r="P53" s="15">
        <f t="shared" si="1"/>
        <v>0</v>
      </c>
    </row>
    <row r="54" spans="1:16" ht="15" hidden="1" customHeight="1">
      <c r="A54" s="634" t="s">
        <v>709</v>
      </c>
      <c r="B54" s="116" t="s">
        <v>106</v>
      </c>
      <c r="C54" s="649">
        <v>2.15</v>
      </c>
      <c r="D54" s="643">
        <v>2.4500000000000002</v>
      </c>
      <c r="E54" s="651">
        <f>F54+F55</f>
        <v>1193</v>
      </c>
      <c r="F54" s="145">
        <v>1193</v>
      </c>
      <c r="G54" s="75"/>
      <c r="H54" s="564">
        <f t="shared" ref="H54:H75" si="11">$O$3</f>
        <v>0</v>
      </c>
      <c r="I54" s="808">
        <f>SUM(E54-(E54*H54))</f>
        <v>1193</v>
      </c>
      <c r="J54" s="554">
        <f t="shared" ref="J54:J75" si="12">SUM(F54-(F54*H54))</f>
        <v>1193</v>
      </c>
      <c r="K54" s="108">
        <f t="shared" ref="K54:K75" si="13">G54*J54</f>
        <v>0</v>
      </c>
      <c r="L54" s="70">
        <v>0.17399999999999999</v>
      </c>
      <c r="M54" s="100">
        <v>22</v>
      </c>
      <c r="O54" s="15">
        <f t="shared" si="0"/>
        <v>0</v>
      </c>
      <c r="P54" s="15">
        <f t="shared" si="1"/>
        <v>0</v>
      </c>
    </row>
    <row r="55" spans="1:16" ht="15" hidden="1" customHeight="1" thickBot="1">
      <c r="A55" s="642"/>
      <c r="B55" s="118" t="s">
        <v>366</v>
      </c>
      <c r="C55" s="700"/>
      <c r="D55" s="706"/>
      <c r="E55" s="702"/>
      <c r="F55" s="144"/>
      <c r="G55" s="76"/>
      <c r="H55" s="565">
        <f t="shared" si="11"/>
        <v>0</v>
      </c>
      <c r="I55" s="809"/>
      <c r="J55" s="555">
        <f t="shared" si="12"/>
        <v>0</v>
      </c>
      <c r="K55" s="109">
        <f t="shared" si="13"/>
        <v>0</v>
      </c>
      <c r="L55" s="72">
        <v>0.185</v>
      </c>
      <c r="M55" s="101">
        <v>30</v>
      </c>
      <c r="O55" s="15">
        <f t="shared" si="0"/>
        <v>0</v>
      </c>
      <c r="P55" s="15">
        <f t="shared" si="1"/>
        <v>0</v>
      </c>
    </row>
    <row r="56" spans="1:16" ht="15" hidden="1" customHeight="1">
      <c r="A56" s="634" t="s">
        <v>710</v>
      </c>
      <c r="B56" s="116" t="s">
        <v>107</v>
      </c>
      <c r="C56" s="649">
        <v>2.7</v>
      </c>
      <c r="D56" s="643">
        <v>3.1</v>
      </c>
      <c r="E56" s="651">
        <f>F56+F57</f>
        <v>1298</v>
      </c>
      <c r="F56" s="145">
        <v>1298</v>
      </c>
      <c r="G56" s="75"/>
      <c r="H56" s="564">
        <f t="shared" si="11"/>
        <v>0</v>
      </c>
      <c r="I56" s="808">
        <f>SUM(E56-(E56*H56))</f>
        <v>1298</v>
      </c>
      <c r="J56" s="554">
        <f t="shared" si="12"/>
        <v>1298</v>
      </c>
      <c r="K56" s="108">
        <f t="shared" si="13"/>
        <v>0</v>
      </c>
      <c r="L56" s="70">
        <v>0.17399999999999999</v>
      </c>
      <c r="M56" s="100">
        <v>22</v>
      </c>
      <c r="O56" s="15">
        <f t="shared" si="0"/>
        <v>0</v>
      </c>
      <c r="P56" s="15">
        <f t="shared" si="1"/>
        <v>0</v>
      </c>
    </row>
    <row r="57" spans="1:16" ht="15" hidden="1" customHeight="1" thickBot="1">
      <c r="A57" s="642"/>
      <c r="B57" s="118" t="s">
        <v>367</v>
      </c>
      <c r="C57" s="700"/>
      <c r="D57" s="706"/>
      <c r="E57" s="702"/>
      <c r="F57" s="144"/>
      <c r="G57" s="76"/>
      <c r="H57" s="565">
        <f t="shared" si="11"/>
        <v>0</v>
      </c>
      <c r="I57" s="809"/>
      <c r="J57" s="555">
        <f t="shared" si="12"/>
        <v>0</v>
      </c>
      <c r="K57" s="109">
        <f t="shared" si="13"/>
        <v>0</v>
      </c>
      <c r="L57" s="72">
        <v>0.185</v>
      </c>
      <c r="M57" s="101">
        <v>32</v>
      </c>
      <c r="O57" s="15">
        <f t="shared" si="0"/>
        <v>0</v>
      </c>
      <c r="P57" s="15">
        <f t="shared" si="1"/>
        <v>0</v>
      </c>
    </row>
    <row r="58" spans="1:16" ht="15" hidden="1" customHeight="1">
      <c r="A58" s="634" t="s">
        <v>711</v>
      </c>
      <c r="B58" s="116" t="s">
        <v>108</v>
      </c>
      <c r="C58" s="649">
        <v>3.5</v>
      </c>
      <c r="D58" s="643" t="s">
        <v>235</v>
      </c>
      <c r="E58" s="651">
        <f>F58+F59</f>
        <v>1415</v>
      </c>
      <c r="F58" s="145">
        <v>1415</v>
      </c>
      <c r="G58" s="75"/>
      <c r="H58" s="564">
        <f t="shared" si="11"/>
        <v>0</v>
      </c>
      <c r="I58" s="808">
        <f>SUM(E58-(E58*H58))</f>
        <v>1415</v>
      </c>
      <c r="J58" s="554">
        <f t="shared" si="12"/>
        <v>1415</v>
      </c>
      <c r="K58" s="108">
        <f t="shared" si="13"/>
        <v>0</v>
      </c>
      <c r="L58" s="70">
        <v>0.23899999999999999</v>
      </c>
      <c r="M58" s="100">
        <v>29</v>
      </c>
      <c r="O58" s="15">
        <f t="shared" si="0"/>
        <v>0</v>
      </c>
      <c r="P58" s="15">
        <f t="shared" si="1"/>
        <v>0</v>
      </c>
    </row>
    <row r="59" spans="1:16" ht="15" hidden="1" customHeight="1" thickBot="1">
      <c r="A59" s="642"/>
      <c r="B59" s="118" t="s">
        <v>368</v>
      </c>
      <c r="C59" s="700"/>
      <c r="D59" s="706"/>
      <c r="E59" s="702"/>
      <c r="F59" s="144"/>
      <c r="G59" s="76"/>
      <c r="H59" s="565">
        <f t="shared" si="11"/>
        <v>0</v>
      </c>
      <c r="I59" s="809"/>
      <c r="J59" s="555">
        <f t="shared" si="12"/>
        <v>0</v>
      </c>
      <c r="K59" s="109">
        <f t="shared" si="13"/>
        <v>0</v>
      </c>
      <c r="L59" s="72">
        <v>0.185</v>
      </c>
      <c r="M59" s="101">
        <v>36</v>
      </c>
      <c r="O59" s="15">
        <f t="shared" si="0"/>
        <v>0</v>
      </c>
      <c r="P59" s="15">
        <f t="shared" si="1"/>
        <v>0</v>
      </c>
    </row>
    <row r="60" spans="1:16" ht="15" hidden="1" customHeight="1">
      <c r="A60" s="634" t="s">
        <v>712</v>
      </c>
      <c r="B60" s="116" t="s">
        <v>109</v>
      </c>
      <c r="C60" s="649">
        <v>4</v>
      </c>
      <c r="D60" s="643">
        <v>4.7</v>
      </c>
      <c r="E60" s="651">
        <f>F60+F61</f>
        <v>1515</v>
      </c>
      <c r="F60" s="145">
        <v>1515</v>
      </c>
      <c r="G60" s="75"/>
      <c r="H60" s="564">
        <f t="shared" si="11"/>
        <v>0</v>
      </c>
      <c r="I60" s="808">
        <f>SUM(E60-(E60*H60))</f>
        <v>1515</v>
      </c>
      <c r="J60" s="554">
        <f t="shared" si="12"/>
        <v>1515</v>
      </c>
      <c r="K60" s="108">
        <f t="shared" si="13"/>
        <v>0</v>
      </c>
      <c r="L60" s="70">
        <v>0.23899999999999999</v>
      </c>
      <c r="M60" s="100">
        <v>29</v>
      </c>
      <c r="O60" s="15">
        <f t="shared" si="0"/>
        <v>0</v>
      </c>
      <c r="P60" s="15">
        <f t="shared" si="1"/>
        <v>0</v>
      </c>
    </row>
    <row r="61" spans="1:16" ht="15" hidden="1" customHeight="1" thickBot="1">
      <c r="A61" s="642"/>
      <c r="B61" s="118" t="s">
        <v>369</v>
      </c>
      <c r="C61" s="700"/>
      <c r="D61" s="706"/>
      <c r="E61" s="702"/>
      <c r="F61" s="144"/>
      <c r="G61" s="76"/>
      <c r="H61" s="565">
        <f t="shared" si="11"/>
        <v>0</v>
      </c>
      <c r="I61" s="809"/>
      <c r="J61" s="555">
        <f t="shared" si="12"/>
        <v>0</v>
      </c>
      <c r="K61" s="109">
        <f t="shared" si="13"/>
        <v>0</v>
      </c>
      <c r="L61" s="72">
        <v>0.185</v>
      </c>
      <c r="M61" s="101">
        <v>37</v>
      </c>
      <c r="O61" s="15">
        <f t="shared" si="0"/>
        <v>0</v>
      </c>
      <c r="P61" s="15">
        <f t="shared" si="1"/>
        <v>0</v>
      </c>
    </row>
    <row r="62" spans="1:16" ht="15" hidden="1" customHeight="1">
      <c r="A62" s="634" t="s">
        <v>713</v>
      </c>
      <c r="B62" s="116" t="s">
        <v>111</v>
      </c>
      <c r="C62" s="649">
        <v>5.4</v>
      </c>
      <c r="D62" s="643">
        <v>6</v>
      </c>
      <c r="E62" s="651">
        <f>F62+F63</f>
        <v>1562</v>
      </c>
      <c r="F62" s="145">
        <v>1562</v>
      </c>
      <c r="G62" s="75"/>
      <c r="H62" s="564">
        <f t="shared" si="11"/>
        <v>0</v>
      </c>
      <c r="I62" s="808">
        <f>SUM(E62-(E62*H62))</f>
        <v>1562</v>
      </c>
      <c r="J62" s="554">
        <f t="shared" si="12"/>
        <v>1562</v>
      </c>
      <c r="K62" s="108">
        <f t="shared" si="13"/>
        <v>0</v>
      </c>
      <c r="L62" s="70">
        <v>0.23899999999999999</v>
      </c>
      <c r="M62" s="100">
        <v>29</v>
      </c>
      <c r="O62" s="15">
        <f t="shared" si="0"/>
        <v>0</v>
      </c>
      <c r="P62" s="15">
        <f t="shared" si="1"/>
        <v>0</v>
      </c>
    </row>
    <row r="63" spans="1:16" ht="15" hidden="1" customHeight="1" thickBot="1">
      <c r="A63" s="642"/>
      <c r="B63" s="118" t="s">
        <v>110</v>
      </c>
      <c r="C63" s="700"/>
      <c r="D63" s="706"/>
      <c r="E63" s="702"/>
      <c r="F63" s="144"/>
      <c r="G63" s="76"/>
      <c r="H63" s="565">
        <f t="shared" si="11"/>
        <v>0</v>
      </c>
      <c r="I63" s="809"/>
      <c r="J63" s="555">
        <f t="shared" si="12"/>
        <v>0</v>
      </c>
      <c r="K63" s="109">
        <f t="shared" si="13"/>
        <v>0</v>
      </c>
      <c r="L63" s="72">
        <v>0.307</v>
      </c>
      <c r="M63" s="101">
        <v>56</v>
      </c>
      <c r="O63" s="15">
        <f t="shared" si="0"/>
        <v>0</v>
      </c>
      <c r="P63" s="15">
        <f t="shared" si="1"/>
        <v>0</v>
      </c>
    </row>
    <row r="64" spans="1:16" ht="15" hidden="1" customHeight="1">
      <c r="A64" s="634" t="s">
        <v>714</v>
      </c>
      <c r="B64" s="116" t="s">
        <v>112</v>
      </c>
      <c r="C64" s="649" t="s">
        <v>178</v>
      </c>
      <c r="D64" s="643">
        <v>7.7</v>
      </c>
      <c r="E64" s="651">
        <f>F64+F65</f>
        <v>1533</v>
      </c>
      <c r="F64" s="145">
        <v>1533</v>
      </c>
      <c r="G64" s="75"/>
      <c r="H64" s="564">
        <f t="shared" si="11"/>
        <v>0</v>
      </c>
      <c r="I64" s="808">
        <f>SUM(E64-(E64*H64))</f>
        <v>1533</v>
      </c>
      <c r="J64" s="554">
        <f t="shared" si="12"/>
        <v>1533</v>
      </c>
      <c r="K64" s="108">
        <f t="shared" si="13"/>
        <v>0</v>
      </c>
      <c r="L64" s="70">
        <v>0.32500000000000001</v>
      </c>
      <c r="M64" s="100">
        <v>50</v>
      </c>
      <c r="O64" s="15">
        <f t="shared" si="0"/>
        <v>0</v>
      </c>
      <c r="P64" s="15">
        <f t="shared" si="1"/>
        <v>0</v>
      </c>
    </row>
    <row r="65" spans="1:16" ht="15" hidden="1" customHeight="1" thickBot="1">
      <c r="A65" s="642"/>
      <c r="B65" s="118" t="s">
        <v>370</v>
      </c>
      <c r="C65" s="700"/>
      <c r="D65" s="706"/>
      <c r="E65" s="702"/>
      <c r="F65" s="144"/>
      <c r="G65" s="76"/>
      <c r="H65" s="565">
        <f t="shared" si="11"/>
        <v>0</v>
      </c>
      <c r="I65" s="809"/>
      <c r="J65" s="555">
        <f t="shared" si="12"/>
        <v>0</v>
      </c>
      <c r="K65" s="109">
        <f t="shared" si="13"/>
        <v>0</v>
      </c>
      <c r="L65" s="72">
        <v>0.307</v>
      </c>
      <c r="M65" s="101">
        <v>63</v>
      </c>
      <c r="O65" s="15">
        <f t="shared" si="0"/>
        <v>0</v>
      </c>
      <c r="P65" s="15">
        <f t="shared" si="1"/>
        <v>0</v>
      </c>
    </row>
    <row r="66" spans="1:16" ht="15" customHeight="1" thickBot="1">
      <c r="A66" s="925" t="s">
        <v>1051</v>
      </c>
      <c r="B66" s="335" t="s">
        <v>113</v>
      </c>
      <c r="C66" s="812">
        <v>8.4</v>
      </c>
      <c r="D66" s="814">
        <v>9.5</v>
      </c>
      <c r="E66" s="816">
        <f>F66+F67</f>
        <v>4740</v>
      </c>
      <c r="F66" s="368">
        <v>1655</v>
      </c>
      <c r="G66" s="348"/>
      <c r="H66" s="560">
        <f t="shared" ref="H66:H71" si="14">$M$3</f>
        <v>0</v>
      </c>
      <c r="I66" s="808">
        <f>SUM(E66-(E66*H66))</f>
        <v>4740</v>
      </c>
      <c r="J66" s="554">
        <f t="shared" si="12"/>
        <v>1655</v>
      </c>
      <c r="K66" s="355">
        <f t="shared" si="13"/>
        <v>0</v>
      </c>
      <c r="L66" s="338">
        <v>0.32500000000000001</v>
      </c>
      <c r="M66" s="339">
        <v>50</v>
      </c>
      <c r="O66" s="15">
        <f t="shared" si="0"/>
        <v>0</v>
      </c>
      <c r="P66" s="15">
        <f t="shared" si="1"/>
        <v>0</v>
      </c>
    </row>
    <row r="67" spans="1:16" ht="15" customHeight="1" thickBot="1">
      <c r="A67" s="927"/>
      <c r="B67" s="363" t="s">
        <v>1038</v>
      </c>
      <c r="C67" s="818"/>
      <c r="D67" s="819"/>
      <c r="E67" s="817"/>
      <c r="F67" s="369">
        <v>3085</v>
      </c>
      <c r="G67" s="357"/>
      <c r="H67" s="560">
        <f t="shared" si="14"/>
        <v>0</v>
      </c>
      <c r="I67" s="809"/>
      <c r="J67" s="555">
        <f t="shared" si="12"/>
        <v>3085</v>
      </c>
      <c r="K67" s="358">
        <f t="shared" si="13"/>
        <v>0</v>
      </c>
      <c r="L67" s="364">
        <v>0.45300000000000001</v>
      </c>
      <c r="M67" s="365">
        <v>75</v>
      </c>
      <c r="O67" s="15">
        <f t="shared" si="0"/>
        <v>0</v>
      </c>
      <c r="P67" s="15">
        <f t="shared" si="1"/>
        <v>0</v>
      </c>
    </row>
    <row r="68" spans="1:16" ht="15" customHeight="1" thickBot="1">
      <c r="A68" s="925" t="s">
        <v>1052</v>
      </c>
      <c r="B68" s="335" t="s">
        <v>114</v>
      </c>
      <c r="C68" s="812">
        <v>10.5</v>
      </c>
      <c r="D68" s="814">
        <v>12.7</v>
      </c>
      <c r="E68" s="816">
        <f>F68+F69</f>
        <v>5677</v>
      </c>
      <c r="F68" s="368">
        <v>1922</v>
      </c>
      <c r="G68" s="348"/>
      <c r="H68" s="560">
        <f t="shared" si="14"/>
        <v>0</v>
      </c>
      <c r="I68" s="808">
        <f>SUM(E68-(E68*H68))</f>
        <v>5677</v>
      </c>
      <c r="J68" s="554">
        <f t="shared" si="12"/>
        <v>1922</v>
      </c>
      <c r="K68" s="355">
        <f t="shared" si="13"/>
        <v>0</v>
      </c>
      <c r="L68" s="338">
        <v>0.32500000000000001</v>
      </c>
      <c r="M68" s="339">
        <v>50</v>
      </c>
      <c r="O68" s="15">
        <f t="shared" si="0"/>
        <v>0</v>
      </c>
      <c r="P68" s="15">
        <f t="shared" si="1"/>
        <v>0</v>
      </c>
    </row>
    <row r="69" spans="1:16" ht="15" customHeight="1" thickBot="1">
      <c r="A69" s="927"/>
      <c r="B69" s="363" t="s">
        <v>1039</v>
      </c>
      <c r="C69" s="818"/>
      <c r="D69" s="819"/>
      <c r="E69" s="817"/>
      <c r="F69" s="369">
        <v>3755</v>
      </c>
      <c r="G69" s="357"/>
      <c r="H69" s="560">
        <f t="shared" si="14"/>
        <v>0</v>
      </c>
      <c r="I69" s="809"/>
      <c r="J69" s="555">
        <f t="shared" si="12"/>
        <v>3755</v>
      </c>
      <c r="K69" s="358">
        <f t="shared" si="13"/>
        <v>0</v>
      </c>
      <c r="L69" s="364">
        <v>0.60499999999999998</v>
      </c>
      <c r="M69" s="365">
        <v>101</v>
      </c>
      <c r="O69" s="15">
        <f t="shared" si="0"/>
        <v>0</v>
      </c>
      <c r="P69" s="15">
        <f t="shared" si="1"/>
        <v>0</v>
      </c>
    </row>
    <row r="70" spans="1:16" ht="15" customHeight="1" thickBot="1">
      <c r="A70" s="925" t="s">
        <v>1053</v>
      </c>
      <c r="B70" s="335" t="s">
        <v>115</v>
      </c>
      <c r="C70" s="812">
        <v>12.7</v>
      </c>
      <c r="D70" s="814">
        <v>14.3</v>
      </c>
      <c r="E70" s="816">
        <f>F70+F71</f>
        <v>6460</v>
      </c>
      <c r="F70" s="368">
        <v>2444</v>
      </c>
      <c r="G70" s="348"/>
      <c r="H70" s="560">
        <f t="shared" si="14"/>
        <v>0</v>
      </c>
      <c r="I70" s="808">
        <f>SUM(E70-(E70*H70))</f>
        <v>6460</v>
      </c>
      <c r="J70" s="554">
        <f t="shared" si="12"/>
        <v>2444</v>
      </c>
      <c r="K70" s="355">
        <f t="shared" si="13"/>
        <v>0</v>
      </c>
      <c r="L70" s="338">
        <v>0.32500000000000001</v>
      </c>
      <c r="M70" s="339">
        <v>52</v>
      </c>
      <c r="O70" s="15">
        <f t="shared" si="0"/>
        <v>0</v>
      </c>
      <c r="P70" s="15">
        <f t="shared" si="1"/>
        <v>0</v>
      </c>
    </row>
    <row r="71" spans="1:16" ht="15" customHeight="1" thickBot="1">
      <c r="A71" s="927"/>
      <c r="B71" s="363" t="s">
        <v>1060</v>
      </c>
      <c r="C71" s="818"/>
      <c r="D71" s="819"/>
      <c r="E71" s="817"/>
      <c r="F71" s="369">
        <v>4016</v>
      </c>
      <c r="G71" s="357"/>
      <c r="H71" s="560">
        <f t="shared" si="14"/>
        <v>0</v>
      </c>
      <c r="I71" s="809"/>
      <c r="J71" s="555">
        <f t="shared" si="12"/>
        <v>4016</v>
      </c>
      <c r="K71" s="358">
        <f t="shared" si="13"/>
        <v>0</v>
      </c>
      <c r="L71" s="364">
        <v>0.60499999999999998</v>
      </c>
      <c r="M71" s="365">
        <v>120</v>
      </c>
      <c r="O71" s="15">
        <f t="shared" si="0"/>
        <v>0</v>
      </c>
      <c r="P71" s="15">
        <f t="shared" si="1"/>
        <v>0</v>
      </c>
    </row>
    <row r="72" spans="1:16" ht="15" hidden="1" customHeight="1">
      <c r="A72" s="634" t="s">
        <v>1058</v>
      </c>
      <c r="B72" s="116" t="s">
        <v>116</v>
      </c>
      <c r="C72" s="649">
        <v>16.5</v>
      </c>
      <c r="D72" s="643">
        <v>19.5</v>
      </c>
      <c r="E72" s="651">
        <f>F72+F73</f>
        <v>7577</v>
      </c>
      <c r="F72" s="145">
        <v>3683</v>
      </c>
      <c r="G72" s="75"/>
      <c r="H72" s="564">
        <f t="shared" si="11"/>
        <v>0</v>
      </c>
      <c r="I72" s="808">
        <f>SUM(E72-(E72*H72))</f>
        <v>7577</v>
      </c>
      <c r="J72" s="554">
        <f t="shared" si="12"/>
        <v>3683</v>
      </c>
      <c r="K72" s="108">
        <f t="shared" si="13"/>
        <v>0</v>
      </c>
      <c r="L72" s="70">
        <v>0.375</v>
      </c>
      <c r="M72" s="100">
        <v>55</v>
      </c>
      <c r="O72" s="15">
        <f t="shared" si="0"/>
        <v>0</v>
      </c>
      <c r="P72" s="15">
        <f t="shared" si="1"/>
        <v>0</v>
      </c>
    </row>
    <row r="73" spans="1:16" ht="15" hidden="1" customHeight="1" thickBot="1">
      <c r="A73" s="642"/>
      <c r="B73" s="118" t="s">
        <v>372</v>
      </c>
      <c r="C73" s="700"/>
      <c r="D73" s="706"/>
      <c r="E73" s="702"/>
      <c r="F73" s="144">
        <v>3894</v>
      </c>
      <c r="G73" s="76"/>
      <c r="H73" s="565">
        <f t="shared" si="11"/>
        <v>0</v>
      </c>
      <c r="I73" s="809"/>
      <c r="J73" s="555">
        <f t="shared" si="12"/>
        <v>3894</v>
      </c>
      <c r="K73" s="109">
        <f t="shared" si="13"/>
        <v>0</v>
      </c>
      <c r="L73" s="72">
        <v>0.66900000000000004</v>
      </c>
      <c r="M73" s="101">
        <v>125</v>
      </c>
      <c r="O73" s="15">
        <f t="shared" si="0"/>
        <v>0</v>
      </c>
      <c r="P73" s="15">
        <f t="shared" si="1"/>
        <v>0</v>
      </c>
    </row>
    <row r="74" spans="1:16" ht="15" hidden="1" customHeight="1">
      <c r="A74" s="634" t="s">
        <v>1059</v>
      </c>
      <c r="B74" s="116" t="s">
        <v>117</v>
      </c>
      <c r="C74" s="649" t="s">
        <v>607</v>
      </c>
      <c r="D74" s="643" t="s">
        <v>608</v>
      </c>
      <c r="E74" s="651">
        <f>F74+F75</f>
        <v>9963</v>
      </c>
      <c r="F74" s="145">
        <v>4873</v>
      </c>
      <c r="G74" s="75"/>
      <c r="H74" s="564">
        <f t="shared" si="11"/>
        <v>0</v>
      </c>
      <c r="I74" s="808">
        <f>SUM(E74-(E74*H74))</f>
        <v>9963</v>
      </c>
      <c r="J74" s="554">
        <f t="shared" si="12"/>
        <v>4873</v>
      </c>
      <c r="K74" s="108">
        <f t="shared" si="13"/>
        <v>0</v>
      </c>
      <c r="L74" s="70">
        <v>0.753</v>
      </c>
      <c r="M74" s="100">
        <v>100</v>
      </c>
      <c r="O74" s="15">
        <f t="shared" si="0"/>
        <v>0</v>
      </c>
      <c r="P74" s="15">
        <f t="shared" si="1"/>
        <v>0</v>
      </c>
    </row>
    <row r="75" spans="1:16" ht="15" hidden="1" customHeight="1" thickBot="1">
      <c r="A75" s="635"/>
      <c r="B75" s="117" t="s">
        <v>371</v>
      </c>
      <c r="C75" s="650"/>
      <c r="D75" s="644"/>
      <c r="E75" s="652"/>
      <c r="F75" s="144">
        <v>5090</v>
      </c>
      <c r="G75" s="77"/>
      <c r="H75" s="566">
        <f t="shared" si="11"/>
        <v>0</v>
      </c>
      <c r="I75" s="928"/>
      <c r="J75" s="556">
        <f t="shared" si="12"/>
        <v>5090</v>
      </c>
      <c r="K75" s="110">
        <f t="shared" si="13"/>
        <v>0</v>
      </c>
      <c r="L75" s="74">
        <v>1.669</v>
      </c>
      <c r="M75" s="102">
        <v>282</v>
      </c>
      <c r="O75" s="15">
        <f t="shared" si="0"/>
        <v>0</v>
      </c>
      <c r="P75" s="15">
        <f t="shared" si="1"/>
        <v>0</v>
      </c>
    </row>
    <row r="76" spans="1:16" ht="27" customHeight="1" thickBot="1">
      <c r="A76" s="929" t="s">
        <v>720</v>
      </c>
      <c r="B76" s="930"/>
      <c r="C76" s="930"/>
      <c r="D76" s="930"/>
      <c r="E76" s="930"/>
      <c r="F76" s="930"/>
      <c r="G76" s="930"/>
      <c r="H76" s="930"/>
      <c r="I76" s="930"/>
      <c r="J76" s="930"/>
      <c r="K76" s="930"/>
      <c r="L76" s="930"/>
      <c r="M76" s="931"/>
      <c r="O76" s="15">
        <f t="shared" si="0"/>
        <v>0</v>
      </c>
      <c r="P76" s="15">
        <f t="shared" si="1"/>
        <v>0</v>
      </c>
    </row>
    <row r="77" spans="1:16" ht="30" hidden="1" customHeight="1" thickBot="1">
      <c r="A77" s="640" t="s">
        <v>699</v>
      </c>
      <c r="B77" s="641"/>
      <c r="C77" s="641"/>
      <c r="D77" s="641"/>
      <c r="E77" s="641"/>
      <c r="F77" s="641"/>
      <c r="G77" s="641"/>
      <c r="H77" s="641"/>
      <c r="I77" s="641"/>
      <c r="J77" s="641"/>
      <c r="K77" s="66"/>
      <c r="L77" s="64"/>
      <c r="M77" s="67"/>
      <c r="O77" s="15">
        <f t="shared" si="0"/>
        <v>0</v>
      </c>
      <c r="P77" s="15">
        <f t="shared" si="1"/>
        <v>0</v>
      </c>
    </row>
    <row r="78" spans="1:16" ht="30" hidden="1" customHeight="1" thickBot="1">
      <c r="A78" s="595" t="s">
        <v>691</v>
      </c>
      <c r="B78" s="596"/>
      <c r="C78" s="596"/>
      <c r="D78" s="596"/>
      <c r="E78" s="596"/>
      <c r="F78" s="596"/>
      <c r="G78" s="596"/>
      <c r="H78" s="596"/>
      <c r="I78" s="596"/>
      <c r="J78" s="596"/>
      <c r="K78" s="596"/>
      <c r="L78" s="596"/>
      <c r="M78" s="597"/>
      <c r="O78" s="15">
        <f t="shared" si="0"/>
        <v>0</v>
      </c>
      <c r="P78" s="15">
        <f t="shared" si="1"/>
        <v>0</v>
      </c>
    </row>
    <row r="79" spans="1:16" ht="15" hidden="1" customHeight="1">
      <c r="A79" s="634" t="s">
        <v>703</v>
      </c>
      <c r="B79" s="116" t="s">
        <v>190</v>
      </c>
      <c r="C79" s="649">
        <v>5.4</v>
      </c>
      <c r="D79" s="643">
        <v>6</v>
      </c>
      <c r="E79" s="651">
        <f>F79+F80</f>
        <v>1353</v>
      </c>
      <c r="F79" s="145">
        <v>1353</v>
      </c>
      <c r="G79" s="75"/>
      <c r="H79" s="564">
        <f>$O$3</f>
        <v>0</v>
      </c>
      <c r="I79" s="808">
        <f>SUM(E79-(E79*H79))</f>
        <v>1353</v>
      </c>
      <c r="J79" s="554">
        <f>SUM(F79-(F79*H79))</f>
        <v>1353</v>
      </c>
      <c r="K79" s="108">
        <f>G79*J79</f>
        <v>0</v>
      </c>
      <c r="L79" s="70">
        <v>0.30599999999999999</v>
      </c>
      <c r="M79" s="100">
        <v>37</v>
      </c>
      <c r="O79" s="15">
        <f t="shared" ref="O79:O90" si="15">L79*G79</f>
        <v>0</v>
      </c>
      <c r="P79" s="15">
        <f t="shared" ref="P79:P90" si="16">M79*G79</f>
        <v>0</v>
      </c>
    </row>
    <row r="80" spans="1:16" ht="15" hidden="1" customHeight="1" thickBot="1">
      <c r="A80" s="642"/>
      <c r="B80" s="118" t="s">
        <v>55</v>
      </c>
      <c r="C80" s="700"/>
      <c r="D80" s="706"/>
      <c r="E80" s="702"/>
      <c r="F80" s="144"/>
      <c r="G80" s="76"/>
      <c r="H80" s="565">
        <f>$O$3</f>
        <v>0</v>
      </c>
      <c r="I80" s="809"/>
      <c r="J80" s="555">
        <f>SUM(F80-(F80*H80))</f>
        <v>0</v>
      </c>
      <c r="K80" s="109">
        <f>G80*J80</f>
        <v>0</v>
      </c>
      <c r="L80" s="72">
        <v>0.307</v>
      </c>
      <c r="M80" s="101">
        <v>56</v>
      </c>
      <c r="O80" s="15">
        <f t="shared" si="15"/>
        <v>0</v>
      </c>
      <c r="P80" s="15">
        <f t="shared" si="16"/>
        <v>0</v>
      </c>
    </row>
    <row r="81" spans="1:16" ht="15" hidden="1" customHeight="1">
      <c r="A81" s="634" t="s">
        <v>704</v>
      </c>
      <c r="B81" s="116" t="s">
        <v>100</v>
      </c>
      <c r="C81" s="649">
        <v>6.5</v>
      </c>
      <c r="D81" s="643">
        <v>7.4</v>
      </c>
      <c r="E81" s="651">
        <f>F81+F82</f>
        <v>1705</v>
      </c>
      <c r="F81" s="145">
        <v>1705</v>
      </c>
      <c r="G81" s="75"/>
      <c r="H81" s="564">
        <f>$O$3</f>
        <v>0</v>
      </c>
      <c r="I81" s="808">
        <f>SUM(E81-(E81*H81))</f>
        <v>1705</v>
      </c>
      <c r="J81" s="554">
        <f>SUM(F81-(F81*H81))</f>
        <v>1705</v>
      </c>
      <c r="K81" s="108">
        <f>G81*J81</f>
        <v>0</v>
      </c>
      <c r="L81" s="70">
        <v>0.30599999999999999</v>
      </c>
      <c r="M81" s="100">
        <v>37</v>
      </c>
      <c r="O81" s="15">
        <f t="shared" si="15"/>
        <v>0</v>
      </c>
      <c r="P81" s="15">
        <f t="shared" si="16"/>
        <v>0</v>
      </c>
    </row>
    <row r="82" spans="1:16" ht="15" hidden="1" customHeight="1" thickBot="1">
      <c r="A82" s="635"/>
      <c r="B82" s="117" t="s">
        <v>191</v>
      </c>
      <c r="C82" s="650"/>
      <c r="D82" s="644"/>
      <c r="E82" s="652"/>
      <c r="F82" s="144"/>
      <c r="G82" s="77"/>
      <c r="H82" s="566">
        <f>$O$3</f>
        <v>0</v>
      </c>
      <c r="I82" s="928"/>
      <c r="J82" s="556">
        <f>SUM(F82-(F82*H82))</f>
        <v>0</v>
      </c>
      <c r="K82" s="110">
        <f>G82*J82</f>
        <v>0</v>
      </c>
      <c r="L82" s="74">
        <v>0.307</v>
      </c>
      <c r="M82" s="102">
        <v>63</v>
      </c>
      <c r="O82" s="15">
        <f t="shared" si="15"/>
        <v>0</v>
      </c>
      <c r="P82" s="15">
        <f t="shared" si="16"/>
        <v>0</v>
      </c>
    </row>
    <row r="83" spans="1:16" ht="30" customHeight="1" thickBot="1">
      <c r="A83" s="315" t="s">
        <v>706</v>
      </c>
      <c r="B83" s="241"/>
      <c r="C83" s="241"/>
      <c r="D83" s="241"/>
      <c r="E83" s="241"/>
      <c r="F83" s="241"/>
      <c r="G83" s="241"/>
      <c r="H83" s="545"/>
      <c r="I83" s="545"/>
      <c r="J83" s="557"/>
      <c r="K83" s="66"/>
      <c r="L83" s="64"/>
      <c r="M83" s="67"/>
      <c r="O83" s="15">
        <f t="shared" si="15"/>
        <v>0</v>
      </c>
      <c r="P83" s="15">
        <f t="shared" si="16"/>
        <v>0</v>
      </c>
    </row>
    <row r="84" spans="1:16" ht="30" customHeight="1" thickBot="1">
      <c r="A84" s="595" t="s">
        <v>691</v>
      </c>
      <c r="B84" s="596"/>
      <c r="C84" s="596"/>
      <c r="D84" s="596"/>
      <c r="E84" s="596"/>
      <c r="F84" s="596"/>
      <c r="G84" s="596"/>
      <c r="H84" s="596"/>
      <c r="I84" s="596"/>
      <c r="J84" s="596"/>
      <c r="K84" s="596"/>
      <c r="L84" s="596"/>
      <c r="M84" s="597"/>
      <c r="O84" s="15">
        <f t="shared" si="15"/>
        <v>0</v>
      </c>
      <c r="P84" s="15">
        <f t="shared" si="16"/>
        <v>0</v>
      </c>
    </row>
    <row r="85" spans="1:16" ht="15" customHeight="1" thickBot="1">
      <c r="A85" s="925" t="s">
        <v>1054</v>
      </c>
      <c r="B85" s="335" t="s">
        <v>101</v>
      </c>
      <c r="C85" s="812">
        <v>8.4</v>
      </c>
      <c r="D85" s="814">
        <v>9.5</v>
      </c>
      <c r="E85" s="816">
        <f>F85+F86</f>
        <v>4818</v>
      </c>
      <c r="F85" s="368">
        <v>1733</v>
      </c>
      <c r="G85" s="348"/>
      <c r="H85" s="560">
        <f t="shared" ref="H85:H90" si="17">$M$3</f>
        <v>0</v>
      </c>
      <c r="I85" s="808">
        <f>SUM(E85-(E85*H85))</f>
        <v>4818</v>
      </c>
      <c r="J85" s="554">
        <f t="shared" ref="J85:J92" si="18">SUM(F85-(F85*H85))</f>
        <v>1733</v>
      </c>
      <c r="K85" s="355">
        <f t="shared" ref="K85:K92" si="19">G85*J85</f>
        <v>0</v>
      </c>
      <c r="L85" s="338">
        <v>0.53100000000000003</v>
      </c>
      <c r="M85" s="339">
        <v>61</v>
      </c>
      <c r="O85" s="15">
        <f t="shared" si="15"/>
        <v>0</v>
      </c>
      <c r="P85" s="15">
        <f t="shared" si="16"/>
        <v>0</v>
      </c>
    </row>
    <row r="86" spans="1:16" ht="15" customHeight="1" thickBot="1">
      <c r="A86" s="927"/>
      <c r="B86" s="363" t="s">
        <v>1038</v>
      </c>
      <c r="C86" s="818"/>
      <c r="D86" s="819"/>
      <c r="E86" s="817"/>
      <c r="F86" s="369">
        <v>3085</v>
      </c>
      <c r="G86" s="357"/>
      <c r="H86" s="560">
        <f t="shared" si="17"/>
        <v>0</v>
      </c>
      <c r="I86" s="809"/>
      <c r="J86" s="555">
        <f t="shared" si="18"/>
        <v>3085</v>
      </c>
      <c r="K86" s="358">
        <f t="shared" si="19"/>
        <v>0</v>
      </c>
      <c r="L86" s="364">
        <v>0.45100000000000001</v>
      </c>
      <c r="M86" s="365">
        <v>75</v>
      </c>
      <c r="O86" s="15">
        <f t="shared" si="15"/>
        <v>0</v>
      </c>
      <c r="P86" s="15">
        <f t="shared" si="16"/>
        <v>0</v>
      </c>
    </row>
    <row r="87" spans="1:16" ht="15" customHeight="1" thickBot="1">
      <c r="A87" s="925" t="s">
        <v>1055</v>
      </c>
      <c r="B87" s="335" t="s">
        <v>102</v>
      </c>
      <c r="C87" s="812">
        <v>10.5</v>
      </c>
      <c r="D87" s="814">
        <v>11.8</v>
      </c>
      <c r="E87" s="816">
        <f>F87+F88</f>
        <v>6137</v>
      </c>
      <c r="F87" s="368">
        <v>2382</v>
      </c>
      <c r="G87" s="348"/>
      <c r="H87" s="560">
        <f t="shared" si="17"/>
        <v>0</v>
      </c>
      <c r="I87" s="808">
        <f>SUM(E87-(E87*H87))</f>
        <v>6137</v>
      </c>
      <c r="J87" s="554">
        <f t="shared" si="18"/>
        <v>2382</v>
      </c>
      <c r="K87" s="355">
        <f t="shared" si="19"/>
        <v>0</v>
      </c>
      <c r="L87" s="338">
        <v>0.53100000000000003</v>
      </c>
      <c r="M87" s="339">
        <v>61</v>
      </c>
      <c r="O87" s="15">
        <f t="shared" si="15"/>
        <v>0</v>
      </c>
      <c r="P87" s="15">
        <f t="shared" si="16"/>
        <v>0</v>
      </c>
    </row>
    <row r="88" spans="1:16" ht="15" customHeight="1" thickBot="1">
      <c r="A88" s="927"/>
      <c r="B88" s="363" t="s">
        <v>1040</v>
      </c>
      <c r="C88" s="818"/>
      <c r="D88" s="819"/>
      <c r="E88" s="817"/>
      <c r="F88" s="369">
        <v>3755</v>
      </c>
      <c r="G88" s="357"/>
      <c r="H88" s="560">
        <f t="shared" si="17"/>
        <v>0</v>
      </c>
      <c r="I88" s="809"/>
      <c r="J88" s="555">
        <f t="shared" si="18"/>
        <v>3755</v>
      </c>
      <c r="K88" s="358">
        <f t="shared" si="19"/>
        <v>0</v>
      </c>
      <c r="L88" s="364">
        <v>0.60499999999999998</v>
      </c>
      <c r="M88" s="365">
        <v>101</v>
      </c>
      <c r="O88" s="15">
        <f t="shared" si="15"/>
        <v>0</v>
      </c>
      <c r="P88" s="15">
        <f t="shared" si="16"/>
        <v>0</v>
      </c>
    </row>
    <row r="89" spans="1:16" ht="15" customHeight="1" thickBot="1">
      <c r="A89" s="925" t="s">
        <v>1056</v>
      </c>
      <c r="B89" s="335" t="s">
        <v>103</v>
      </c>
      <c r="C89" s="812">
        <v>12.7</v>
      </c>
      <c r="D89" s="814">
        <v>14.3</v>
      </c>
      <c r="E89" s="816">
        <f>F89+F90</f>
        <v>6787</v>
      </c>
      <c r="F89" s="368">
        <v>2771</v>
      </c>
      <c r="G89" s="348"/>
      <c r="H89" s="560">
        <f t="shared" si="17"/>
        <v>0</v>
      </c>
      <c r="I89" s="808">
        <f>SUM(E89-(E89*H89))</f>
        <v>6787</v>
      </c>
      <c r="J89" s="554">
        <f t="shared" si="18"/>
        <v>2771</v>
      </c>
      <c r="K89" s="355">
        <f t="shared" si="19"/>
        <v>0</v>
      </c>
      <c r="L89" s="338">
        <v>0.53100000000000003</v>
      </c>
      <c r="M89" s="339">
        <v>61</v>
      </c>
      <c r="O89" s="15">
        <f t="shared" si="15"/>
        <v>0</v>
      </c>
      <c r="P89" s="15">
        <f t="shared" si="16"/>
        <v>0</v>
      </c>
    </row>
    <row r="90" spans="1:16" ht="15" customHeight="1" thickBot="1">
      <c r="A90" s="926"/>
      <c r="B90" s="340" t="s">
        <v>1060</v>
      </c>
      <c r="C90" s="813"/>
      <c r="D90" s="815"/>
      <c r="E90" s="920"/>
      <c r="F90" s="356">
        <v>4016</v>
      </c>
      <c r="G90" s="351"/>
      <c r="H90" s="560">
        <f t="shared" si="17"/>
        <v>0</v>
      </c>
      <c r="I90" s="928"/>
      <c r="J90" s="556">
        <f t="shared" si="18"/>
        <v>4016</v>
      </c>
      <c r="K90" s="360">
        <f t="shared" si="19"/>
        <v>0</v>
      </c>
      <c r="L90" s="343">
        <v>0.60499999999999998</v>
      </c>
      <c r="M90" s="344">
        <v>120</v>
      </c>
      <c r="O90" s="15">
        <f t="shared" si="15"/>
        <v>0</v>
      </c>
      <c r="P90" s="15">
        <f t="shared" si="16"/>
        <v>0</v>
      </c>
    </row>
    <row r="91" spans="1:16" ht="15" hidden="1" customHeight="1">
      <c r="A91" s="634" t="s">
        <v>1062</v>
      </c>
      <c r="B91" s="116" t="s">
        <v>104</v>
      </c>
      <c r="C91" s="649">
        <v>14.5</v>
      </c>
      <c r="D91" s="643">
        <v>16.5</v>
      </c>
      <c r="E91" s="651">
        <f>F91+F92</f>
        <v>3579</v>
      </c>
      <c r="F91" s="145">
        <v>3579</v>
      </c>
      <c r="G91" s="75"/>
      <c r="H91" s="564">
        <f>$O$3</f>
        <v>0</v>
      </c>
      <c r="I91" s="808">
        <f>SUM(E91-(E91*H91))</f>
        <v>3579</v>
      </c>
      <c r="J91" s="554">
        <f t="shared" si="18"/>
        <v>3579</v>
      </c>
      <c r="K91" s="108">
        <f t="shared" si="19"/>
        <v>0</v>
      </c>
      <c r="L91" s="70">
        <v>0.53100000000000003</v>
      </c>
      <c r="M91" s="100">
        <v>61</v>
      </c>
    </row>
    <row r="92" spans="1:16" ht="15" hidden="1" customHeight="1" thickBot="1">
      <c r="A92" s="635"/>
      <c r="B92" s="117" t="s">
        <v>1061</v>
      </c>
      <c r="C92" s="650"/>
      <c r="D92" s="644"/>
      <c r="E92" s="652"/>
      <c r="F92" s="144"/>
      <c r="G92" s="77"/>
      <c r="H92" s="566">
        <f>$O$3</f>
        <v>0</v>
      </c>
      <c r="I92" s="928"/>
      <c r="J92" s="556">
        <f t="shared" si="18"/>
        <v>0</v>
      </c>
      <c r="K92" s="110">
        <f t="shared" si="19"/>
        <v>0</v>
      </c>
      <c r="L92" s="74">
        <v>0.66900000000000004</v>
      </c>
      <c r="M92" s="102">
        <v>125</v>
      </c>
    </row>
    <row r="93" spans="1:16">
      <c r="A93" s="15"/>
      <c r="B93" s="15"/>
      <c r="C93" s="15"/>
      <c r="D93" s="15"/>
      <c r="E93" s="15"/>
      <c r="F93" s="15"/>
      <c r="G93" s="15"/>
      <c r="H93" s="467"/>
      <c r="I93" s="467"/>
      <c r="J93" s="558"/>
      <c r="K93" s="261">
        <f>SUM(K12:K92)</f>
        <v>0</v>
      </c>
      <c r="L93" s="15"/>
      <c r="M93" s="15"/>
      <c r="O93">
        <f>SUM(O12:O92)</f>
        <v>0</v>
      </c>
      <c r="P93">
        <f>SUM(P12:P92)</f>
        <v>0</v>
      </c>
    </row>
    <row r="94" spans="1:16" ht="12.75" customHeight="1">
      <c r="A94" s="916" t="s">
        <v>1306</v>
      </c>
      <c r="B94" s="916"/>
      <c r="C94" s="916"/>
      <c r="D94" s="916"/>
      <c r="E94" s="916"/>
      <c r="F94" s="916"/>
      <c r="G94" s="916"/>
      <c r="H94" s="916"/>
      <c r="I94" s="916"/>
      <c r="J94" s="916"/>
      <c r="K94" s="916"/>
      <c r="L94" s="916"/>
      <c r="M94" s="916"/>
    </row>
    <row r="95" spans="1:16" ht="27" customHeight="1">
      <c r="A95" s="916"/>
      <c r="B95" s="916"/>
      <c r="C95" s="916"/>
      <c r="D95" s="916"/>
      <c r="E95" s="916"/>
      <c r="F95" s="916"/>
      <c r="G95" s="916"/>
      <c r="H95" s="916"/>
      <c r="I95" s="916"/>
      <c r="J95" s="916"/>
      <c r="K95" s="916"/>
      <c r="L95" s="916"/>
      <c r="M95" s="916"/>
    </row>
    <row r="96" spans="1:16" ht="13.5" customHeight="1">
      <c r="A96" s="916"/>
      <c r="B96" s="916"/>
      <c r="C96" s="916"/>
      <c r="D96" s="916"/>
      <c r="E96" s="916"/>
      <c r="F96" s="916"/>
      <c r="G96" s="916"/>
      <c r="H96" s="916"/>
      <c r="I96" s="916"/>
      <c r="J96" s="916"/>
      <c r="K96" s="916"/>
      <c r="L96" s="916"/>
      <c r="M96" s="916"/>
    </row>
    <row r="97" spans="1:13">
      <c r="A97" s="916"/>
      <c r="B97" s="916"/>
      <c r="C97" s="916"/>
      <c r="D97" s="916"/>
      <c r="E97" s="916"/>
      <c r="F97" s="916"/>
      <c r="G97" s="916"/>
      <c r="H97" s="916"/>
      <c r="I97" s="916"/>
      <c r="J97" s="916"/>
      <c r="K97" s="916"/>
      <c r="L97" s="916"/>
      <c r="M97" s="916"/>
    </row>
    <row r="98" spans="1:13">
      <c r="A98" s="916"/>
      <c r="B98" s="916"/>
      <c r="C98" s="916"/>
      <c r="D98" s="916"/>
      <c r="E98" s="916"/>
      <c r="F98" s="916"/>
      <c r="G98" s="916"/>
      <c r="H98" s="916"/>
      <c r="I98" s="916"/>
      <c r="J98" s="916"/>
      <c r="K98" s="916"/>
      <c r="L98" s="916"/>
      <c r="M98" s="916"/>
    </row>
    <row r="99" spans="1:13">
      <c r="A99" s="916"/>
      <c r="B99" s="916"/>
      <c r="C99" s="916"/>
      <c r="D99" s="916"/>
      <c r="E99" s="916"/>
      <c r="F99" s="916"/>
      <c r="G99" s="916"/>
      <c r="H99" s="916"/>
      <c r="I99" s="916"/>
      <c r="J99" s="916"/>
      <c r="K99" s="916"/>
      <c r="L99" s="916"/>
      <c r="M99" s="916"/>
    </row>
  </sheetData>
  <mergeCells count="189">
    <mergeCell ref="D1:G1"/>
    <mergeCell ref="A18:A19"/>
    <mergeCell ref="I89:I90"/>
    <mergeCell ref="A91:A92"/>
    <mergeCell ref="A87:A88"/>
    <mergeCell ref="H1:M1"/>
    <mergeCell ref="F5:M5"/>
    <mergeCell ref="K7:K8"/>
    <mergeCell ref="D91:D92"/>
    <mergeCell ref="E91:E92"/>
    <mergeCell ref="I91:I92"/>
    <mergeCell ref="K3:L3"/>
    <mergeCell ref="C18:C19"/>
    <mergeCell ref="D18:D19"/>
    <mergeCell ref="E18:E19"/>
    <mergeCell ref="C91:C92"/>
    <mergeCell ref="D89:D90"/>
    <mergeCell ref="E89:E90"/>
    <mergeCell ref="A12:A13"/>
    <mergeCell ref="C12:C13"/>
    <mergeCell ref="D12:D13"/>
    <mergeCell ref="E12:E13"/>
    <mergeCell ref="I12:I13"/>
    <mergeCell ref="A89:A90"/>
    <mergeCell ref="C89:C90"/>
    <mergeCell ref="I18:I19"/>
    <mergeCell ref="E85:E86"/>
    <mergeCell ref="I85:I86"/>
    <mergeCell ref="C87:C88"/>
    <mergeCell ref="D87:D88"/>
    <mergeCell ref="E87:E88"/>
    <mergeCell ref="I87:I88"/>
    <mergeCell ref="A85:A86"/>
    <mergeCell ref="C85:C86"/>
    <mergeCell ref="D85:D86"/>
    <mergeCell ref="D81:D82"/>
    <mergeCell ref="E81:E82"/>
    <mergeCell ref="I81:I82"/>
    <mergeCell ref="A77:J77"/>
    <mergeCell ref="A78:M78"/>
    <mergeCell ref="A79:A80"/>
    <mergeCell ref="C79:C80"/>
    <mergeCell ref="D79:D80"/>
    <mergeCell ref="A81:A82"/>
    <mergeCell ref="A66:A67"/>
    <mergeCell ref="C66:C67"/>
    <mergeCell ref="D66:D67"/>
    <mergeCell ref="E66:E67"/>
    <mergeCell ref="I66:I67"/>
    <mergeCell ref="A70:A71"/>
    <mergeCell ref="C70:C71"/>
    <mergeCell ref="D70:D71"/>
    <mergeCell ref="E70:E71"/>
    <mergeCell ref="I70:I71"/>
    <mergeCell ref="A64:A65"/>
    <mergeCell ref="C64:C65"/>
    <mergeCell ref="D64:D65"/>
    <mergeCell ref="E64:E65"/>
    <mergeCell ref="I64:I65"/>
    <mergeCell ref="A56:A57"/>
    <mergeCell ref="C56:C57"/>
    <mergeCell ref="D56:D57"/>
    <mergeCell ref="E56:E57"/>
    <mergeCell ref="I56:I57"/>
    <mergeCell ref="I58:I59"/>
    <mergeCell ref="A58:A59"/>
    <mergeCell ref="C58:C59"/>
    <mergeCell ref="D58:D59"/>
    <mergeCell ref="E58:E59"/>
    <mergeCell ref="A44:A45"/>
    <mergeCell ref="C44:C45"/>
    <mergeCell ref="D44:D45"/>
    <mergeCell ref="E44:E45"/>
    <mergeCell ref="I44:I45"/>
    <mergeCell ref="I7:I8"/>
    <mergeCell ref="J7:J8"/>
    <mergeCell ref="A40:J40"/>
    <mergeCell ref="A41:M41"/>
    <mergeCell ref="A42:A43"/>
    <mergeCell ref="C42:C43"/>
    <mergeCell ref="D42:D43"/>
    <mergeCell ref="E42:E43"/>
    <mergeCell ref="I42:I43"/>
    <mergeCell ref="C7:D7"/>
    <mergeCell ref="E7:E8"/>
    <mergeCell ref="F7:F8"/>
    <mergeCell ref="G7:G8"/>
    <mergeCell ref="H7:H8"/>
    <mergeCell ref="E48:E49"/>
    <mergeCell ref="L7:L8"/>
    <mergeCell ref="I48:I49"/>
    <mergeCell ref="E16:E17"/>
    <mergeCell ref="I16:I17"/>
    <mergeCell ref="I14:I15"/>
    <mergeCell ref="M7:M8"/>
    <mergeCell ref="A29:L29"/>
    <mergeCell ref="A22:A23"/>
    <mergeCell ref="C22:C23"/>
    <mergeCell ref="D22:D23"/>
    <mergeCell ref="E22:E23"/>
    <mergeCell ref="I22:I23"/>
    <mergeCell ref="A24:A25"/>
    <mergeCell ref="A7:A8"/>
    <mergeCell ref="D16:D17"/>
    <mergeCell ref="A84:M84"/>
    <mergeCell ref="A74:A75"/>
    <mergeCell ref="C74:C75"/>
    <mergeCell ref="D74:D75"/>
    <mergeCell ref="E74:E75"/>
    <mergeCell ref="I74:I75"/>
    <mergeCell ref="A76:M76"/>
    <mergeCell ref="E79:E80"/>
    <mergeCell ref="I79:I80"/>
    <mergeCell ref="C81:C82"/>
    <mergeCell ref="A72:A73"/>
    <mergeCell ref="C72:C73"/>
    <mergeCell ref="D72:D73"/>
    <mergeCell ref="E72:E73"/>
    <mergeCell ref="I72:I73"/>
    <mergeCell ref="A68:A69"/>
    <mergeCell ref="C68:C69"/>
    <mergeCell ref="D68:D69"/>
    <mergeCell ref="E68:E69"/>
    <mergeCell ref="I68:I69"/>
    <mergeCell ref="A62:A63"/>
    <mergeCell ref="C62:C63"/>
    <mergeCell ref="D62:D63"/>
    <mergeCell ref="E62:E63"/>
    <mergeCell ref="I62:I63"/>
    <mergeCell ref="A60:A61"/>
    <mergeCell ref="C60:C61"/>
    <mergeCell ref="D60:D61"/>
    <mergeCell ref="E60:E61"/>
    <mergeCell ref="I60:I61"/>
    <mergeCell ref="A53:M53"/>
    <mergeCell ref="A54:A55"/>
    <mergeCell ref="C54:C55"/>
    <mergeCell ref="D54:D55"/>
    <mergeCell ref="E54:E55"/>
    <mergeCell ref="I54:I55"/>
    <mergeCell ref="E34:E36"/>
    <mergeCell ref="A50:A51"/>
    <mergeCell ref="C50:C51"/>
    <mergeCell ref="D50:D51"/>
    <mergeCell ref="E50:E51"/>
    <mergeCell ref="I50:I51"/>
    <mergeCell ref="A48:A49"/>
    <mergeCell ref="C48:C49"/>
    <mergeCell ref="D48:D49"/>
    <mergeCell ref="A34:A36"/>
    <mergeCell ref="E46:E47"/>
    <mergeCell ref="I46:I47"/>
    <mergeCell ref="A31:A33"/>
    <mergeCell ref="C31:C33"/>
    <mergeCell ref="D31:D33"/>
    <mergeCell ref="E31:E33"/>
    <mergeCell ref="A37:A39"/>
    <mergeCell ref="C34:C36"/>
    <mergeCell ref="D34:D36"/>
    <mergeCell ref="A27:M27"/>
    <mergeCell ref="A14:A15"/>
    <mergeCell ref="C14:C15"/>
    <mergeCell ref="A16:A17"/>
    <mergeCell ref="A46:A47"/>
    <mergeCell ref="C46:C47"/>
    <mergeCell ref="D46:D47"/>
    <mergeCell ref="A20:A21"/>
    <mergeCell ref="C20:C21"/>
    <mergeCell ref="D20:D21"/>
    <mergeCell ref="I20:I21"/>
    <mergeCell ref="A9:J9"/>
    <mergeCell ref="A30:J30"/>
    <mergeCell ref="I31:I33"/>
    <mergeCell ref="A11:J11"/>
    <mergeCell ref="A10:J10"/>
    <mergeCell ref="D14:D15"/>
    <mergeCell ref="E14:E15"/>
    <mergeCell ref="C24:C25"/>
    <mergeCell ref="D24:D25"/>
    <mergeCell ref="A94:M99"/>
    <mergeCell ref="I34:I36"/>
    <mergeCell ref="E24:E25"/>
    <mergeCell ref="I24:I25"/>
    <mergeCell ref="C16:C17"/>
    <mergeCell ref="C37:C39"/>
    <mergeCell ref="D37:D39"/>
    <mergeCell ref="E37:E39"/>
    <mergeCell ref="I37:I39"/>
    <mergeCell ref="E20:E21"/>
  </mergeCells>
  <pageMargins left="0.23622047244094491" right="0.11811023622047245" top="0.74803149606299213" bottom="0.74803149606299213" header="0.31496062992125984" footer="0.31496062992125984"/>
  <pageSetup paperSize="9" scale="91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X165"/>
  <sheetViews>
    <sheetView showWhiteSpace="0" view="pageBreakPreview" zoomScale="90" zoomScaleNormal="84" zoomScaleSheetLayoutView="90" zoomScalePageLayoutView="55" workbookViewId="0">
      <pane ySplit="8" topLeftCell="A134" activePane="bottomLeft" state="frozen"/>
      <selection pane="bottomLeft" activeCell="B161" sqref="B161:D161"/>
    </sheetView>
  </sheetViews>
  <sheetFormatPr defaultRowHeight="12.75"/>
  <cols>
    <col min="1" max="1" width="23.85546875" style="15" customWidth="1"/>
    <col min="2" max="2" width="16.5703125" style="15" customWidth="1"/>
    <col min="3" max="3" width="14" style="15" customWidth="1"/>
    <col min="4" max="4" width="15.5703125" style="15" customWidth="1"/>
    <col min="5" max="7" width="11.28515625" style="15" customWidth="1"/>
    <col min="8" max="8" width="11" style="18" customWidth="1"/>
    <col min="9" max="9" width="8.5703125" style="15" customWidth="1"/>
    <col min="10" max="10" width="10.42578125" style="15" customWidth="1"/>
    <col min="11" max="11" width="12.42578125" style="15" customWidth="1"/>
    <col min="12" max="12" width="12.28515625" style="15" customWidth="1"/>
    <col min="13" max="13" width="10.7109375" style="15" customWidth="1"/>
    <col min="14" max="14" width="9.140625" style="15" customWidth="1"/>
    <col min="15" max="15" width="9.7109375" style="15" customWidth="1"/>
    <col min="16" max="16" width="6.28515625" style="15" customWidth="1"/>
    <col min="17" max="17" width="4.85546875" style="15" hidden="1" customWidth="1"/>
    <col min="18" max="18" width="7" style="15" hidden="1" customWidth="1"/>
    <col min="19" max="19" width="14.7109375" customWidth="1"/>
  </cols>
  <sheetData>
    <row r="1" spans="1:24" ht="37.15" customHeight="1">
      <c r="A1" s="81"/>
      <c r="B1" s="82"/>
      <c r="C1" s="683" t="s">
        <v>1305</v>
      </c>
      <c r="D1" s="683"/>
      <c r="E1" s="683"/>
      <c r="F1" s="683"/>
      <c r="G1" s="683"/>
      <c r="H1" s="683"/>
      <c r="I1" s="683"/>
      <c r="J1" s="681" t="s">
        <v>427</v>
      </c>
      <c r="K1" s="681"/>
      <c r="L1" s="681"/>
      <c r="M1" s="681"/>
      <c r="N1" s="681"/>
      <c r="O1" s="682"/>
    </row>
    <row r="2" spans="1:24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57"/>
      <c r="Q2" s="57"/>
      <c r="R2" s="57"/>
    </row>
    <row r="3" spans="1:24" ht="22.9" customHeight="1" thickBot="1">
      <c r="A3" s="114" t="s">
        <v>244</v>
      </c>
      <c r="B3" s="133">
        <f>M162</f>
        <v>0</v>
      </c>
      <c r="C3" s="86"/>
      <c r="E3" s="87"/>
      <c r="F3" s="87" t="s">
        <v>426</v>
      </c>
      <c r="G3" s="86"/>
      <c r="H3" s="133">
        <f>Q162</f>
        <v>0</v>
      </c>
      <c r="I3" s="59"/>
      <c r="J3" s="87" t="s">
        <v>245</v>
      </c>
      <c r="K3" s="88"/>
      <c r="L3" s="133">
        <f>R162</f>
        <v>0</v>
      </c>
      <c r="M3" s="35"/>
      <c r="N3" s="89" t="s">
        <v>429</v>
      </c>
      <c r="O3" s="90"/>
    </row>
    <row r="4" spans="1:24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"/>
    </row>
    <row r="5" spans="1:24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</row>
    <row r="6" spans="1:24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T6" s="583"/>
      <c r="U6" s="583"/>
      <c r="V6" s="583"/>
      <c r="W6" s="583"/>
      <c r="X6" s="583"/>
    </row>
    <row r="7" spans="1:24" ht="36.75" customHeight="1" thickBot="1">
      <c r="A7" s="667" t="s">
        <v>362</v>
      </c>
      <c r="B7" s="60" t="s">
        <v>243</v>
      </c>
      <c r="C7" s="668" t="s">
        <v>363</v>
      </c>
      <c r="D7" s="668"/>
      <c r="E7" s="684" t="s">
        <v>463</v>
      </c>
      <c r="F7" s="685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</row>
    <row r="8" spans="1:24" ht="36.75" customHeight="1" thickBot="1">
      <c r="A8" s="667"/>
      <c r="B8" s="60" t="s">
        <v>242</v>
      </c>
      <c r="C8" s="61" t="s">
        <v>364</v>
      </c>
      <c r="D8" s="61" t="s">
        <v>365</v>
      </c>
      <c r="E8" s="61" t="s">
        <v>464</v>
      </c>
      <c r="F8" s="61" t="s">
        <v>465</v>
      </c>
      <c r="G8" s="663"/>
      <c r="H8" s="661"/>
      <c r="I8" s="659"/>
      <c r="J8" s="665"/>
      <c r="K8" s="664"/>
      <c r="L8" s="664"/>
      <c r="M8" s="664"/>
      <c r="N8" s="663"/>
      <c r="O8" s="663"/>
    </row>
    <row r="9" spans="1:24" ht="30" customHeight="1" thickBot="1">
      <c r="A9" s="676"/>
      <c r="B9" s="677"/>
      <c r="C9" s="677"/>
      <c r="D9" s="677"/>
      <c r="E9" s="677"/>
      <c r="F9" s="677"/>
      <c r="G9" s="677"/>
      <c r="H9" s="677"/>
      <c r="I9" s="677"/>
      <c r="J9" s="677"/>
      <c r="K9" s="677"/>
      <c r="L9" s="677"/>
      <c r="M9" s="677"/>
      <c r="N9" s="677"/>
      <c r="O9" s="678"/>
    </row>
    <row r="10" spans="1:24" ht="30" customHeight="1" thickBot="1">
      <c r="A10" s="640" t="s">
        <v>439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6"/>
      <c r="N10" s="64"/>
      <c r="O10" s="67"/>
    </row>
    <row r="11" spans="1:24" ht="30" customHeight="1" thickBot="1">
      <c r="A11" s="595" t="s">
        <v>430</v>
      </c>
      <c r="B11" s="596"/>
      <c r="C11" s="596"/>
      <c r="D11" s="596"/>
      <c r="E11" s="596"/>
      <c r="F11" s="596"/>
      <c r="G11" s="596"/>
      <c r="H11" s="628"/>
      <c r="I11" s="596"/>
      <c r="J11" s="596"/>
      <c r="K11" s="596"/>
      <c r="L11" s="596"/>
      <c r="M11" s="596"/>
      <c r="N11" s="596"/>
      <c r="O11" s="597"/>
    </row>
    <row r="12" spans="1:24" ht="15" customHeight="1">
      <c r="A12" s="634" t="s">
        <v>431</v>
      </c>
      <c r="B12" s="116" t="s">
        <v>38</v>
      </c>
      <c r="C12" s="624" t="s">
        <v>441</v>
      </c>
      <c r="D12" s="622" t="s">
        <v>446</v>
      </c>
      <c r="E12" s="620" t="s">
        <v>466</v>
      </c>
      <c r="F12" s="620" t="s">
        <v>467</v>
      </c>
      <c r="G12" s="645">
        <f>H12+H13</f>
        <v>2558</v>
      </c>
      <c r="H12" s="145">
        <v>1279</v>
      </c>
      <c r="I12" s="383"/>
      <c r="J12" s="105">
        <f t="shared" ref="J12:J17" si="0">$O$3</f>
        <v>0</v>
      </c>
      <c r="K12" s="638">
        <f>SUM(G12-(G12*J12))</f>
        <v>2558</v>
      </c>
      <c r="L12" s="146">
        <f t="shared" ref="L12:L17" si="1">SUM(H12-(H12*J12))</f>
        <v>1279</v>
      </c>
      <c r="M12" s="108">
        <f t="shared" ref="M12:M17" si="2">I12*L12</f>
        <v>0</v>
      </c>
      <c r="N12" s="70">
        <f>0.356*0.96*0.378</f>
        <v>0.12918527999999999</v>
      </c>
      <c r="O12" s="100">
        <v>17</v>
      </c>
      <c r="Q12" s="15">
        <f t="shared" ref="Q12:Q17" si="3">I12*N12</f>
        <v>0</v>
      </c>
      <c r="R12" s="15">
        <f t="shared" ref="R12:R17" si="4">I12*O12</f>
        <v>0</v>
      </c>
    </row>
    <row r="13" spans="1:24" ht="15" customHeight="1" thickBot="1">
      <c r="A13" s="642"/>
      <c r="B13" s="118" t="s">
        <v>1019</v>
      </c>
      <c r="C13" s="625"/>
      <c r="D13" s="623"/>
      <c r="E13" s="621"/>
      <c r="F13" s="621"/>
      <c r="G13" s="673"/>
      <c r="H13" s="386">
        <v>1279</v>
      </c>
      <c r="I13" s="385"/>
      <c r="J13" s="106">
        <f t="shared" si="0"/>
        <v>0</v>
      </c>
      <c r="K13" s="647"/>
      <c r="L13" s="147">
        <f t="shared" si="1"/>
        <v>1279</v>
      </c>
      <c r="M13" s="109">
        <f t="shared" si="2"/>
        <v>0</v>
      </c>
      <c r="N13" s="72">
        <f>0.648*0.91*0.38</f>
        <v>0.22407840000000004</v>
      </c>
      <c r="O13" s="101">
        <v>43</v>
      </c>
      <c r="Q13" s="15">
        <f t="shared" si="3"/>
        <v>0</v>
      </c>
      <c r="R13" s="15">
        <f t="shared" si="4"/>
        <v>0</v>
      </c>
    </row>
    <row r="14" spans="1:24" ht="15" customHeight="1">
      <c r="A14" s="634" t="s">
        <v>432</v>
      </c>
      <c r="B14" s="116" t="s">
        <v>39</v>
      </c>
      <c r="C14" s="624" t="s">
        <v>442</v>
      </c>
      <c r="D14" s="622" t="s">
        <v>445</v>
      </c>
      <c r="E14" s="620" t="s">
        <v>468</v>
      </c>
      <c r="F14" s="620" t="s">
        <v>469</v>
      </c>
      <c r="G14" s="645">
        <f>H14+H15</f>
        <v>3248</v>
      </c>
      <c r="H14" s="145">
        <v>1624</v>
      </c>
      <c r="I14" s="383"/>
      <c r="J14" s="105">
        <f t="shared" si="0"/>
        <v>0</v>
      </c>
      <c r="K14" s="638">
        <f>SUM(G14-(G14*J14))</f>
        <v>3248</v>
      </c>
      <c r="L14" s="146">
        <f t="shared" si="1"/>
        <v>1624</v>
      </c>
      <c r="M14" s="108">
        <f t="shared" si="2"/>
        <v>0</v>
      </c>
      <c r="N14" s="70">
        <f>0.356*0.96*0.378</f>
        <v>0.12918527999999999</v>
      </c>
      <c r="O14" s="100">
        <v>17</v>
      </c>
      <c r="Q14" s="15">
        <f t="shared" si="3"/>
        <v>0</v>
      </c>
      <c r="R14" s="15">
        <f t="shared" si="4"/>
        <v>0</v>
      </c>
    </row>
    <row r="15" spans="1:24" ht="15" customHeight="1" thickBot="1">
      <c r="A15" s="642"/>
      <c r="B15" s="118" t="s">
        <v>1020</v>
      </c>
      <c r="C15" s="625"/>
      <c r="D15" s="623"/>
      <c r="E15" s="621"/>
      <c r="F15" s="621"/>
      <c r="G15" s="673"/>
      <c r="H15" s="144">
        <v>1624</v>
      </c>
      <c r="I15" s="385"/>
      <c r="J15" s="106">
        <f t="shared" si="0"/>
        <v>0</v>
      </c>
      <c r="K15" s="647"/>
      <c r="L15" s="147">
        <f t="shared" si="1"/>
        <v>1624</v>
      </c>
      <c r="M15" s="109">
        <f t="shared" si="2"/>
        <v>0</v>
      </c>
      <c r="N15" s="72">
        <f>0.648*0.91*0.38</f>
        <v>0.22407840000000004</v>
      </c>
      <c r="O15" s="101">
        <v>43</v>
      </c>
      <c r="Q15" s="15">
        <f t="shared" si="3"/>
        <v>0</v>
      </c>
      <c r="R15" s="15">
        <f t="shared" si="4"/>
        <v>0</v>
      </c>
    </row>
    <row r="16" spans="1:24" ht="15" customHeight="1">
      <c r="A16" s="634" t="s">
        <v>433</v>
      </c>
      <c r="B16" s="116" t="s">
        <v>40</v>
      </c>
      <c r="C16" s="624" t="s">
        <v>443</v>
      </c>
      <c r="D16" s="622" t="s">
        <v>444</v>
      </c>
      <c r="E16" s="620" t="s">
        <v>470</v>
      </c>
      <c r="F16" s="620" t="s">
        <v>471</v>
      </c>
      <c r="G16" s="645">
        <f>H16+H17</f>
        <v>4118</v>
      </c>
      <c r="H16" s="264">
        <v>2059</v>
      </c>
      <c r="I16" s="383"/>
      <c r="J16" s="105">
        <f t="shared" si="0"/>
        <v>0</v>
      </c>
      <c r="K16" s="638">
        <f>SUM(G16-(G16*J16))</f>
        <v>4118</v>
      </c>
      <c r="L16" s="146">
        <f t="shared" si="1"/>
        <v>2059</v>
      </c>
      <c r="M16" s="108">
        <f t="shared" si="2"/>
        <v>0</v>
      </c>
      <c r="N16" s="70">
        <v>0.129</v>
      </c>
      <c r="O16" s="100">
        <v>17</v>
      </c>
      <c r="Q16" s="15">
        <f t="shared" si="3"/>
        <v>0</v>
      </c>
      <c r="R16" s="15">
        <f t="shared" si="4"/>
        <v>0</v>
      </c>
    </row>
    <row r="17" spans="1:18" ht="15" customHeight="1" thickBot="1">
      <c r="A17" s="635"/>
      <c r="B17" s="117" t="s">
        <v>373</v>
      </c>
      <c r="C17" s="619"/>
      <c r="D17" s="627"/>
      <c r="E17" s="621"/>
      <c r="F17" s="621"/>
      <c r="G17" s="646"/>
      <c r="H17" s="144">
        <v>2059</v>
      </c>
      <c r="I17" s="384"/>
      <c r="J17" s="107">
        <f t="shared" si="0"/>
        <v>0</v>
      </c>
      <c r="K17" s="639"/>
      <c r="L17" s="308">
        <f t="shared" si="1"/>
        <v>2059</v>
      </c>
      <c r="M17" s="110">
        <f t="shared" si="2"/>
        <v>0</v>
      </c>
      <c r="N17" s="74">
        <v>0.45100000000000001</v>
      </c>
      <c r="O17" s="102">
        <v>70</v>
      </c>
      <c r="Q17" s="15">
        <f t="shared" si="3"/>
        <v>0</v>
      </c>
      <c r="R17" s="15">
        <f t="shared" si="4"/>
        <v>0</v>
      </c>
    </row>
    <row r="18" spans="1:18" ht="30" customHeight="1" thickBot="1">
      <c r="A18" s="629" t="s">
        <v>434</v>
      </c>
      <c r="B18" s="630"/>
      <c r="C18" s="630"/>
      <c r="D18" s="630"/>
      <c r="E18" s="630"/>
      <c r="F18" s="630"/>
      <c r="G18" s="630"/>
      <c r="H18" s="631"/>
      <c r="I18" s="630"/>
      <c r="J18" s="630"/>
      <c r="K18" s="630"/>
      <c r="L18" s="630"/>
      <c r="M18" s="630"/>
      <c r="N18" s="630"/>
      <c r="O18" s="632"/>
    </row>
    <row r="19" spans="1:18" ht="30" customHeight="1" thickBot="1">
      <c r="A19" s="640" t="s">
        <v>438</v>
      </c>
      <c r="B19" s="641"/>
      <c r="C19" s="641"/>
      <c r="D19" s="641"/>
      <c r="E19" s="641"/>
      <c r="F19" s="641"/>
      <c r="G19" s="641"/>
      <c r="H19" s="641"/>
      <c r="I19" s="641"/>
      <c r="J19" s="641"/>
      <c r="K19" s="641"/>
      <c r="L19" s="641"/>
      <c r="M19" s="66"/>
      <c r="N19" s="64"/>
      <c r="O19" s="67"/>
    </row>
    <row r="20" spans="1:18" ht="30" customHeight="1" thickBot="1">
      <c r="A20" s="595" t="s">
        <v>435</v>
      </c>
      <c r="B20" s="596"/>
      <c r="C20" s="596"/>
      <c r="D20" s="596"/>
      <c r="E20" s="596"/>
      <c r="F20" s="596"/>
      <c r="G20" s="628"/>
      <c r="H20" s="628"/>
      <c r="I20" s="596"/>
      <c r="J20" s="596"/>
      <c r="K20" s="596"/>
      <c r="L20" s="596"/>
      <c r="M20" s="596"/>
      <c r="N20" s="596"/>
      <c r="O20" s="597"/>
    </row>
    <row r="21" spans="1:18" s="34" customFormat="1" ht="15" customHeight="1">
      <c r="A21" s="634" t="s">
        <v>398</v>
      </c>
      <c r="B21" s="116" t="s">
        <v>398</v>
      </c>
      <c r="C21" s="624" t="s">
        <v>440</v>
      </c>
      <c r="D21" s="622" t="s">
        <v>447</v>
      </c>
      <c r="E21" s="620" t="s">
        <v>472</v>
      </c>
      <c r="F21" s="674" t="s">
        <v>473</v>
      </c>
      <c r="G21" s="679">
        <f>H21+H22</f>
        <v>2942</v>
      </c>
      <c r="H21" s="145">
        <v>1177</v>
      </c>
      <c r="I21" s="383"/>
      <c r="J21" s="105">
        <f t="shared" ref="J21:J26" si="5">$O$3</f>
        <v>0</v>
      </c>
      <c r="K21" s="638">
        <f>SUM(G21-(G21*J21))</f>
        <v>2942</v>
      </c>
      <c r="L21" s="146">
        <f t="shared" ref="L21:L26" si="6">SUM(H21-(H21*J21))</f>
        <v>1177</v>
      </c>
      <c r="M21" s="78">
        <f t="shared" ref="M21:M26" si="7">I21*L21</f>
        <v>0</v>
      </c>
      <c r="N21" s="70">
        <v>8.5000000000000006E-2</v>
      </c>
      <c r="O21" s="100">
        <v>12</v>
      </c>
      <c r="Q21" s="15">
        <f t="shared" ref="Q21:Q26" si="8">I21*N21</f>
        <v>0</v>
      </c>
      <c r="R21" s="15">
        <f t="shared" ref="R21:R26" si="9">I21*O21</f>
        <v>0</v>
      </c>
    </row>
    <row r="22" spans="1:18" s="34" customFormat="1" ht="15" customHeight="1" thickBot="1">
      <c r="A22" s="642"/>
      <c r="B22" s="118" t="s">
        <v>399</v>
      </c>
      <c r="C22" s="625"/>
      <c r="D22" s="623"/>
      <c r="E22" s="621"/>
      <c r="F22" s="675"/>
      <c r="G22" s="680"/>
      <c r="H22" s="386">
        <v>1765</v>
      </c>
      <c r="I22" s="385"/>
      <c r="J22" s="106">
        <f t="shared" si="5"/>
        <v>0</v>
      </c>
      <c r="K22" s="647"/>
      <c r="L22" s="147">
        <f t="shared" si="6"/>
        <v>1765</v>
      </c>
      <c r="M22" s="79">
        <f t="shared" si="7"/>
        <v>0</v>
      </c>
      <c r="N22" s="74">
        <v>0.23599999999999999</v>
      </c>
      <c r="O22" s="102">
        <v>40</v>
      </c>
      <c r="Q22" s="15">
        <f t="shared" si="8"/>
        <v>0</v>
      </c>
      <c r="R22" s="15">
        <f t="shared" si="9"/>
        <v>0</v>
      </c>
    </row>
    <row r="23" spans="1:18" s="34" customFormat="1" ht="15" customHeight="1">
      <c r="A23" s="634" t="s">
        <v>397</v>
      </c>
      <c r="B23" s="116" t="s">
        <v>397</v>
      </c>
      <c r="C23" s="624" t="s">
        <v>449</v>
      </c>
      <c r="D23" s="622" t="s">
        <v>448</v>
      </c>
      <c r="E23" s="620" t="s">
        <v>466</v>
      </c>
      <c r="F23" s="674" t="s">
        <v>474</v>
      </c>
      <c r="G23" s="679">
        <f>H23+H24</f>
        <v>3199</v>
      </c>
      <c r="H23" s="145">
        <v>1279</v>
      </c>
      <c r="I23" s="383"/>
      <c r="J23" s="105">
        <f t="shared" si="5"/>
        <v>0</v>
      </c>
      <c r="K23" s="638">
        <f>SUM(G23-(G23*J23))</f>
        <v>3199</v>
      </c>
      <c r="L23" s="146">
        <f t="shared" si="6"/>
        <v>1279</v>
      </c>
      <c r="M23" s="78">
        <f t="shared" si="7"/>
        <v>0</v>
      </c>
      <c r="N23" s="70">
        <v>8.5000000000000006E-2</v>
      </c>
      <c r="O23" s="100">
        <v>12</v>
      </c>
      <c r="Q23" s="15">
        <f t="shared" si="8"/>
        <v>0</v>
      </c>
      <c r="R23" s="15">
        <f t="shared" si="9"/>
        <v>0</v>
      </c>
    </row>
    <row r="24" spans="1:18" s="34" customFormat="1" ht="15" customHeight="1" thickBot="1">
      <c r="A24" s="642"/>
      <c r="B24" s="118" t="s">
        <v>400</v>
      </c>
      <c r="C24" s="625"/>
      <c r="D24" s="623"/>
      <c r="E24" s="621"/>
      <c r="F24" s="675"/>
      <c r="G24" s="637"/>
      <c r="H24" s="144">
        <v>1920</v>
      </c>
      <c r="I24" s="385"/>
      <c r="J24" s="106">
        <f t="shared" si="5"/>
        <v>0</v>
      </c>
      <c r="K24" s="647"/>
      <c r="L24" s="147">
        <f t="shared" si="6"/>
        <v>1920</v>
      </c>
      <c r="M24" s="79">
        <f t="shared" si="7"/>
        <v>0</v>
      </c>
      <c r="N24" s="74">
        <v>0.26600000000000001</v>
      </c>
      <c r="O24" s="102">
        <v>43</v>
      </c>
      <c r="Q24" s="15">
        <f t="shared" si="8"/>
        <v>0</v>
      </c>
      <c r="R24" s="15">
        <f t="shared" si="9"/>
        <v>0</v>
      </c>
    </row>
    <row r="25" spans="1:18" s="34" customFormat="1" ht="15" customHeight="1">
      <c r="A25" s="634" t="s">
        <v>396</v>
      </c>
      <c r="B25" s="116" t="s">
        <v>396</v>
      </c>
      <c r="C25" s="624" t="s">
        <v>450</v>
      </c>
      <c r="D25" s="622" t="s">
        <v>451</v>
      </c>
      <c r="E25" s="620" t="s">
        <v>471</v>
      </c>
      <c r="F25" s="674" t="s">
        <v>475</v>
      </c>
      <c r="G25" s="636">
        <f>H25+H26</f>
        <v>3621</v>
      </c>
      <c r="H25" s="264">
        <v>1449</v>
      </c>
      <c r="I25" s="383"/>
      <c r="J25" s="105">
        <f t="shared" si="5"/>
        <v>0</v>
      </c>
      <c r="K25" s="638">
        <f>SUM(G25-(G25*J25))</f>
        <v>3621</v>
      </c>
      <c r="L25" s="146">
        <f t="shared" si="6"/>
        <v>1449</v>
      </c>
      <c r="M25" s="78">
        <f t="shared" si="7"/>
        <v>0</v>
      </c>
      <c r="N25" s="70">
        <v>8.5000000000000006E-2</v>
      </c>
      <c r="O25" s="100">
        <v>12</v>
      </c>
      <c r="Q25" s="15">
        <f t="shared" si="8"/>
        <v>0</v>
      </c>
      <c r="R25" s="15">
        <f t="shared" si="9"/>
        <v>0</v>
      </c>
    </row>
    <row r="26" spans="1:18" s="34" customFormat="1" ht="15" customHeight="1" thickBot="1">
      <c r="A26" s="635"/>
      <c r="B26" s="117" t="s">
        <v>1021</v>
      </c>
      <c r="C26" s="619"/>
      <c r="D26" s="627"/>
      <c r="E26" s="621"/>
      <c r="F26" s="675"/>
      <c r="G26" s="637"/>
      <c r="H26" s="144">
        <v>2172</v>
      </c>
      <c r="I26" s="384"/>
      <c r="J26" s="107">
        <f t="shared" si="5"/>
        <v>0</v>
      </c>
      <c r="K26" s="639"/>
      <c r="L26" s="308">
        <f t="shared" si="6"/>
        <v>2172</v>
      </c>
      <c r="M26" s="80">
        <f t="shared" si="7"/>
        <v>0</v>
      </c>
      <c r="N26" s="74">
        <v>0.26600000000000001</v>
      </c>
      <c r="O26" s="102">
        <v>43</v>
      </c>
      <c r="Q26" s="15">
        <f t="shared" si="8"/>
        <v>0</v>
      </c>
      <c r="R26" s="15">
        <f t="shared" si="9"/>
        <v>0</v>
      </c>
    </row>
    <row r="27" spans="1:18" s="34" customFormat="1" ht="30" customHeight="1" thickBot="1">
      <c r="A27" s="629" t="s">
        <v>436</v>
      </c>
      <c r="B27" s="630"/>
      <c r="C27" s="630"/>
      <c r="D27" s="630"/>
      <c r="E27" s="630"/>
      <c r="F27" s="630"/>
      <c r="G27" s="631"/>
      <c r="H27" s="631"/>
      <c r="I27" s="630"/>
      <c r="J27" s="630"/>
      <c r="K27" s="630"/>
      <c r="L27" s="630"/>
      <c r="M27" s="630"/>
      <c r="N27" s="630"/>
      <c r="O27" s="632"/>
      <c r="Q27" s="15"/>
      <c r="R27" s="15"/>
    </row>
    <row r="28" spans="1:18" s="34" customFormat="1" ht="30" customHeight="1" thickBot="1">
      <c r="A28" s="640" t="s">
        <v>438</v>
      </c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6"/>
      <c r="N28" s="64"/>
      <c r="O28" s="67"/>
      <c r="Q28" s="15"/>
      <c r="R28" s="15"/>
    </row>
    <row r="29" spans="1:18" s="34" customFormat="1" ht="30" customHeight="1" thickBot="1">
      <c r="A29" s="595" t="s">
        <v>437</v>
      </c>
      <c r="B29" s="596"/>
      <c r="C29" s="596"/>
      <c r="D29" s="596"/>
      <c r="E29" s="596"/>
      <c r="F29" s="596"/>
      <c r="G29" s="596"/>
      <c r="H29" s="628"/>
      <c r="I29" s="596"/>
      <c r="J29" s="596"/>
      <c r="K29" s="596"/>
      <c r="L29" s="596"/>
      <c r="M29" s="596"/>
      <c r="N29" s="596"/>
      <c r="O29" s="597"/>
      <c r="Q29" s="15"/>
      <c r="R29" s="15"/>
    </row>
    <row r="30" spans="1:18" s="34" customFormat="1" ht="15" customHeight="1">
      <c r="A30" s="634" t="s">
        <v>330</v>
      </c>
      <c r="B30" s="116" t="s">
        <v>330</v>
      </c>
      <c r="C30" s="624" t="s">
        <v>440</v>
      </c>
      <c r="D30" s="622" t="s">
        <v>447</v>
      </c>
      <c r="E30" s="620" t="s">
        <v>472</v>
      </c>
      <c r="F30" s="620" t="s">
        <v>473</v>
      </c>
      <c r="G30" s="645">
        <f>H30+H31</f>
        <v>2441</v>
      </c>
      <c r="H30" s="145">
        <v>976</v>
      </c>
      <c r="I30" s="383"/>
      <c r="J30" s="69">
        <f>$O$3</f>
        <v>0</v>
      </c>
      <c r="K30" s="638">
        <f>SUM(G30-(G30*J30))</f>
        <v>2441</v>
      </c>
      <c r="L30" s="146">
        <f>SUM(H30-(H30*J30))</f>
        <v>976</v>
      </c>
      <c r="M30" s="78">
        <f>I30*L30</f>
        <v>0</v>
      </c>
      <c r="N30" s="70">
        <v>8.5000000000000006E-2</v>
      </c>
      <c r="O30" s="100">
        <v>12</v>
      </c>
      <c r="Q30" s="15">
        <f>I30*N30</f>
        <v>0</v>
      </c>
      <c r="R30" s="15">
        <f>I30*O30</f>
        <v>0</v>
      </c>
    </row>
    <row r="31" spans="1:18" s="34" customFormat="1" ht="15" customHeight="1" thickBot="1">
      <c r="A31" s="642"/>
      <c r="B31" s="118" t="s">
        <v>332</v>
      </c>
      <c r="C31" s="625"/>
      <c r="D31" s="623"/>
      <c r="E31" s="621"/>
      <c r="F31" s="621"/>
      <c r="G31" s="646"/>
      <c r="H31" s="386">
        <v>1465</v>
      </c>
      <c r="I31" s="385"/>
      <c r="J31" s="71">
        <f>$O$3</f>
        <v>0</v>
      </c>
      <c r="K31" s="647"/>
      <c r="L31" s="147">
        <f>SUM(H31-(H31*J31))</f>
        <v>1465</v>
      </c>
      <c r="M31" s="79">
        <f>I31*L31</f>
        <v>0</v>
      </c>
      <c r="N31" s="74">
        <v>0.24199999999999999</v>
      </c>
      <c r="O31" s="102">
        <v>37</v>
      </c>
      <c r="Q31" s="15">
        <f>I31*N31</f>
        <v>0</v>
      </c>
      <c r="R31" s="15">
        <f>I31*O31</f>
        <v>0</v>
      </c>
    </row>
    <row r="32" spans="1:18" s="34" customFormat="1" ht="15" customHeight="1">
      <c r="A32" s="634" t="s">
        <v>331</v>
      </c>
      <c r="B32" s="116" t="s">
        <v>331</v>
      </c>
      <c r="C32" s="624" t="s">
        <v>449</v>
      </c>
      <c r="D32" s="622" t="s">
        <v>448</v>
      </c>
      <c r="E32" s="620" t="s">
        <v>466</v>
      </c>
      <c r="F32" s="620" t="s">
        <v>474</v>
      </c>
      <c r="G32" s="645">
        <f>H32+H33</f>
        <v>2687</v>
      </c>
      <c r="H32" s="145">
        <v>1086</v>
      </c>
      <c r="I32" s="383"/>
      <c r="J32" s="69">
        <f>$O$3</f>
        <v>0</v>
      </c>
      <c r="K32" s="638">
        <f>SUM(G32-(G32*J32))</f>
        <v>2687</v>
      </c>
      <c r="L32" s="146">
        <f>SUM(H32-(H32*J32))</f>
        <v>1086</v>
      </c>
      <c r="M32" s="78">
        <f>I32*L32</f>
        <v>0</v>
      </c>
      <c r="N32" s="70">
        <v>8.5000000000000006E-2</v>
      </c>
      <c r="O32" s="100">
        <v>12</v>
      </c>
      <c r="Q32" s="15">
        <f>I32*N32</f>
        <v>0</v>
      </c>
      <c r="R32" s="15">
        <f>I32*O32</f>
        <v>0</v>
      </c>
    </row>
    <row r="33" spans="1:18" s="34" customFormat="1" ht="15" customHeight="1" thickBot="1">
      <c r="A33" s="642"/>
      <c r="B33" s="117" t="s">
        <v>333</v>
      </c>
      <c r="C33" s="625"/>
      <c r="D33" s="623"/>
      <c r="E33" s="621"/>
      <c r="F33" s="621"/>
      <c r="G33" s="646"/>
      <c r="H33" s="144">
        <v>1601</v>
      </c>
      <c r="I33" s="385"/>
      <c r="J33" s="71">
        <f>$O$3</f>
        <v>0</v>
      </c>
      <c r="K33" s="639"/>
      <c r="L33" s="308">
        <f>SUM(H33-(H33*J33))</f>
        <v>1601</v>
      </c>
      <c r="M33" s="79">
        <f>I33*L33</f>
        <v>0</v>
      </c>
      <c r="N33" s="74">
        <v>0.26600000000000001</v>
      </c>
      <c r="O33" s="102">
        <v>43</v>
      </c>
      <c r="Q33" s="15">
        <f>I33*N33</f>
        <v>0</v>
      </c>
      <c r="R33" s="15">
        <f>I33*O33</f>
        <v>0</v>
      </c>
    </row>
    <row r="34" spans="1:18" ht="30" customHeight="1" thickBot="1">
      <c r="A34" s="629" t="s">
        <v>453</v>
      </c>
      <c r="B34" s="630"/>
      <c r="C34" s="630"/>
      <c r="D34" s="630"/>
      <c r="E34" s="630"/>
      <c r="F34" s="630"/>
      <c r="G34" s="630"/>
      <c r="H34" s="631"/>
      <c r="I34" s="630"/>
      <c r="J34" s="630"/>
      <c r="K34" s="630"/>
      <c r="L34" s="630"/>
      <c r="M34" s="630"/>
      <c r="N34" s="630"/>
      <c r="O34" s="632"/>
    </row>
    <row r="35" spans="1:18" ht="30" customHeight="1" thickBot="1">
      <c r="A35" s="640" t="s">
        <v>438</v>
      </c>
      <c r="B35" s="641"/>
      <c r="C35" s="641"/>
      <c r="D35" s="641"/>
      <c r="E35" s="641"/>
      <c r="F35" s="641"/>
      <c r="G35" s="641"/>
      <c r="H35" s="641"/>
      <c r="I35" s="641"/>
      <c r="J35" s="641"/>
      <c r="K35" s="641"/>
      <c r="L35" s="641"/>
      <c r="M35" s="66"/>
      <c r="N35" s="64"/>
      <c r="O35" s="67"/>
    </row>
    <row r="36" spans="1:18" ht="30" customHeight="1" thickBot="1">
      <c r="A36" s="595" t="s">
        <v>452</v>
      </c>
      <c r="B36" s="596"/>
      <c r="C36" s="596"/>
      <c r="D36" s="596"/>
      <c r="E36" s="596"/>
      <c r="F36" s="596"/>
      <c r="G36" s="596"/>
      <c r="H36" s="628"/>
      <c r="I36" s="596"/>
      <c r="J36" s="596"/>
      <c r="K36" s="596"/>
      <c r="L36" s="628"/>
      <c r="M36" s="596"/>
      <c r="N36" s="596"/>
      <c r="O36" s="597"/>
    </row>
    <row r="37" spans="1:18" s="34" customFormat="1" ht="15" customHeight="1">
      <c r="A37" s="634" t="s">
        <v>322</v>
      </c>
      <c r="B37" s="116" t="s">
        <v>322</v>
      </c>
      <c r="C37" s="624" t="s">
        <v>454</v>
      </c>
      <c r="D37" s="622" t="s">
        <v>455</v>
      </c>
      <c r="E37" s="620" t="s">
        <v>476</v>
      </c>
      <c r="F37" s="620" t="s">
        <v>477</v>
      </c>
      <c r="G37" s="645">
        <f>H37+H38</f>
        <v>2021</v>
      </c>
      <c r="H37" s="145">
        <v>810</v>
      </c>
      <c r="I37" s="383"/>
      <c r="J37" s="69">
        <f t="shared" ref="J37:J44" si="10">$O$3</f>
        <v>0</v>
      </c>
      <c r="K37" s="638">
        <f>SUM(G37-(G37*J37))</f>
        <v>2021</v>
      </c>
      <c r="L37" s="146">
        <f>SUM(H37-(H37*J37))</f>
        <v>810</v>
      </c>
      <c r="M37" s="108">
        <f>I37*L37</f>
        <v>0</v>
      </c>
      <c r="N37" s="70">
        <v>8.5000000000000006E-2</v>
      </c>
      <c r="O37" s="100">
        <v>12</v>
      </c>
      <c r="Q37" s="15">
        <f t="shared" ref="Q37:Q44" si="11">I37*N37</f>
        <v>0</v>
      </c>
      <c r="R37" s="15">
        <f t="shared" ref="R37:R44" si="12">I37*O37</f>
        <v>0</v>
      </c>
    </row>
    <row r="38" spans="1:18" s="34" customFormat="1" ht="15" customHeight="1" thickBot="1">
      <c r="A38" s="642"/>
      <c r="B38" s="118" t="s">
        <v>323</v>
      </c>
      <c r="C38" s="625"/>
      <c r="D38" s="623"/>
      <c r="E38" s="621"/>
      <c r="F38" s="621"/>
      <c r="G38" s="646"/>
      <c r="H38" s="386">
        <v>1211</v>
      </c>
      <c r="I38" s="385"/>
      <c r="J38" s="71">
        <f t="shared" si="10"/>
        <v>0</v>
      </c>
      <c r="K38" s="647"/>
      <c r="L38" s="147">
        <f>SUM(H38-(H38*J38))</f>
        <v>1211</v>
      </c>
      <c r="M38" s="109">
        <f>I38*L38</f>
        <v>0</v>
      </c>
      <c r="N38" s="74">
        <v>0.19500000000000001</v>
      </c>
      <c r="O38" s="102">
        <v>27</v>
      </c>
      <c r="Q38" s="15">
        <f t="shared" si="11"/>
        <v>0</v>
      </c>
      <c r="R38" s="15">
        <f t="shared" si="12"/>
        <v>0</v>
      </c>
    </row>
    <row r="39" spans="1:18" s="34" customFormat="1" ht="15" customHeight="1">
      <c r="A39" s="634" t="s">
        <v>324</v>
      </c>
      <c r="B39" s="116" t="s">
        <v>324</v>
      </c>
      <c r="C39" s="624" t="s">
        <v>456</v>
      </c>
      <c r="D39" s="622" t="s">
        <v>457</v>
      </c>
      <c r="E39" s="620" t="s">
        <v>478</v>
      </c>
      <c r="F39" s="620" t="s">
        <v>479</v>
      </c>
      <c r="G39" s="645">
        <f>H39+H40</f>
        <v>2132</v>
      </c>
      <c r="H39" s="145">
        <v>852</v>
      </c>
      <c r="I39" s="383"/>
      <c r="J39" s="69">
        <f t="shared" si="10"/>
        <v>0</v>
      </c>
      <c r="K39" s="638">
        <f>SUM(G39-(G39*J39))</f>
        <v>2132</v>
      </c>
      <c r="L39" s="146">
        <f t="shared" ref="L39:L44" si="13">SUM(H39-(H39*J39))</f>
        <v>852</v>
      </c>
      <c r="M39" s="108">
        <f t="shared" ref="M39:M44" si="14">I39*L39</f>
        <v>0</v>
      </c>
      <c r="N39" s="70">
        <v>8.5000000000000006E-2</v>
      </c>
      <c r="O39" s="100">
        <v>12</v>
      </c>
      <c r="Q39" s="15">
        <f t="shared" si="11"/>
        <v>0</v>
      </c>
      <c r="R39" s="15">
        <f t="shared" si="12"/>
        <v>0</v>
      </c>
    </row>
    <row r="40" spans="1:18" s="34" customFormat="1" ht="15" customHeight="1" thickBot="1">
      <c r="A40" s="642"/>
      <c r="B40" s="118" t="s">
        <v>325</v>
      </c>
      <c r="C40" s="625"/>
      <c r="D40" s="623"/>
      <c r="E40" s="621"/>
      <c r="F40" s="621"/>
      <c r="G40" s="646"/>
      <c r="H40" s="386">
        <v>1280</v>
      </c>
      <c r="I40" s="385"/>
      <c r="J40" s="71">
        <f t="shared" si="10"/>
        <v>0</v>
      </c>
      <c r="K40" s="647"/>
      <c r="L40" s="308">
        <f t="shared" si="13"/>
        <v>1280</v>
      </c>
      <c r="M40" s="109">
        <f t="shared" si="14"/>
        <v>0</v>
      </c>
      <c r="N40" s="74">
        <v>0.24199999999999999</v>
      </c>
      <c r="O40" s="102">
        <v>28</v>
      </c>
      <c r="Q40" s="15">
        <f t="shared" si="11"/>
        <v>0</v>
      </c>
      <c r="R40" s="15">
        <f t="shared" si="12"/>
        <v>0</v>
      </c>
    </row>
    <row r="41" spans="1:18" s="34" customFormat="1" ht="15" customHeight="1">
      <c r="A41" s="634" t="s">
        <v>326</v>
      </c>
      <c r="B41" s="116" t="s">
        <v>326</v>
      </c>
      <c r="C41" s="618" t="s">
        <v>513</v>
      </c>
      <c r="D41" s="622" t="s">
        <v>458</v>
      </c>
      <c r="E41" s="620" t="s">
        <v>480</v>
      </c>
      <c r="F41" s="620" t="s">
        <v>481</v>
      </c>
      <c r="G41" s="645">
        <f>H41+H42</f>
        <v>2343</v>
      </c>
      <c r="H41" s="145">
        <v>946</v>
      </c>
      <c r="I41" s="383"/>
      <c r="J41" s="69">
        <f t="shared" si="10"/>
        <v>0</v>
      </c>
      <c r="K41" s="638">
        <f>SUM(G41-(G41*J41))</f>
        <v>2343</v>
      </c>
      <c r="L41" s="146">
        <f t="shared" si="13"/>
        <v>946</v>
      </c>
      <c r="M41" s="108">
        <f t="shared" si="14"/>
        <v>0</v>
      </c>
      <c r="N41" s="70">
        <v>8.5000000000000006E-2</v>
      </c>
      <c r="O41" s="100">
        <v>12</v>
      </c>
      <c r="Q41" s="15">
        <f t="shared" si="11"/>
        <v>0</v>
      </c>
      <c r="R41" s="15">
        <f t="shared" si="12"/>
        <v>0</v>
      </c>
    </row>
    <row r="42" spans="1:18" s="34" customFormat="1" ht="15" customHeight="1" thickBot="1">
      <c r="A42" s="642"/>
      <c r="B42" s="118" t="s">
        <v>327</v>
      </c>
      <c r="C42" s="625"/>
      <c r="D42" s="623"/>
      <c r="E42" s="621"/>
      <c r="F42" s="621"/>
      <c r="G42" s="646"/>
      <c r="H42" s="144">
        <v>1397</v>
      </c>
      <c r="I42" s="385"/>
      <c r="J42" s="71">
        <f t="shared" si="10"/>
        <v>0</v>
      </c>
      <c r="K42" s="647"/>
      <c r="L42" s="308">
        <f t="shared" si="13"/>
        <v>1397</v>
      </c>
      <c r="M42" s="109">
        <f t="shared" si="14"/>
        <v>0</v>
      </c>
      <c r="N42" s="74">
        <v>0.24199999999999999</v>
      </c>
      <c r="O42" s="102">
        <v>37</v>
      </c>
      <c r="Q42" s="15">
        <f t="shared" si="11"/>
        <v>0</v>
      </c>
      <c r="R42" s="15">
        <f t="shared" si="12"/>
        <v>0</v>
      </c>
    </row>
    <row r="43" spans="1:18" s="34" customFormat="1" ht="15" customHeight="1">
      <c r="A43" s="634" t="s">
        <v>328</v>
      </c>
      <c r="B43" s="116" t="s">
        <v>328</v>
      </c>
      <c r="C43" s="624" t="s">
        <v>459</v>
      </c>
      <c r="D43" s="622" t="s">
        <v>460</v>
      </c>
      <c r="E43" s="620" t="s">
        <v>482</v>
      </c>
      <c r="F43" s="620" t="s">
        <v>475</v>
      </c>
      <c r="G43" s="645">
        <f>H43+H44</f>
        <v>2679</v>
      </c>
      <c r="H43" s="264">
        <v>1067</v>
      </c>
      <c r="I43" s="383"/>
      <c r="J43" s="69">
        <f t="shared" si="10"/>
        <v>0</v>
      </c>
      <c r="K43" s="638">
        <f>SUM(G43-(G43*J43))</f>
        <v>2679</v>
      </c>
      <c r="L43" s="410">
        <f t="shared" si="13"/>
        <v>1067</v>
      </c>
      <c r="M43" s="108">
        <f t="shared" si="14"/>
        <v>0</v>
      </c>
      <c r="N43" s="70">
        <v>8.5000000000000006E-2</v>
      </c>
      <c r="O43" s="100">
        <v>12</v>
      </c>
      <c r="Q43" s="15">
        <f t="shared" si="11"/>
        <v>0</v>
      </c>
      <c r="R43" s="15">
        <f t="shared" si="12"/>
        <v>0</v>
      </c>
    </row>
    <row r="44" spans="1:18" s="34" customFormat="1" ht="15" customHeight="1" thickBot="1">
      <c r="A44" s="642"/>
      <c r="B44" s="118" t="s">
        <v>329</v>
      </c>
      <c r="C44" s="625"/>
      <c r="D44" s="623"/>
      <c r="E44" s="621"/>
      <c r="F44" s="621"/>
      <c r="G44" s="646"/>
      <c r="H44" s="144">
        <v>1612</v>
      </c>
      <c r="I44" s="385"/>
      <c r="J44" s="71">
        <f t="shared" si="10"/>
        <v>0</v>
      </c>
      <c r="K44" s="647"/>
      <c r="L44" s="308">
        <f t="shared" si="13"/>
        <v>1612</v>
      </c>
      <c r="M44" s="109">
        <f t="shared" si="14"/>
        <v>0</v>
      </c>
      <c r="N44" s="74">
        <v>0.24199999999999999</v>
      </c>
      <c r="O44" s="102">
        <v>38</v>
      </c>
      <c r="Q44" s="15">
        <f t="shared" si="11"/>
        <v>0</v>
      </c>
      <c r="R44" s="15">
        <f t="shared" si="12"/>
        <v>0</v>
      </c>
    </row>
    <row r="45" spans="1:18" ht="30" customHeight="1" thickBot="1">
      <c r="A45" s="629" t="s">
        <v>461</v>
      </c>
      <c r="B45" s="630"/>
      <c r="C45" s="630"/>
      <c r="D45" s="630"/>
      <c r="E45" s="630"/>
      <c r="F45" s="630"/>
      <c r="G45" s="630"/>
      <c r="H45" s="631"/>
      <c r="I45" s="630"/>
      <c r="J45" s="630"/>
      <c r="K45" s="630"/>
      <c r="L45" s="631"/>
      <c r="M45" s="630"/>
      <c r="N45" s="630"/>
      <c r="O45" s="632"/>
    </row>
    <row r="46" spans="1:18" ht="30" customHeight="1" thickBot="1">
      <c r="A46" s="640" t="s">
        <v>438</v>
      </c>
      <c r="B46" s="641"/>
      <c r="C46" s="641"/>
      <c r="D46" s="641"/>
      <c r="E46" s="641"/>
      <c r="F46" s="641"/>
      <c r="G46" s="641"/>
      <c r="H46" s="641"/>
      <c r="I46" s="641"/>
      <c r="J46" s="641"/>
      <c r="K46" s="641"/>
      <c r="L46" s="641"/>
      <c r="M46" s="66"/>
      <c r="N46" s="64"/>
      <c r="O46" s="67"/>
    </row>
    <row r="47" spans="1:18" ht="30" customHeight="1" thickBot="1">
      <c r="A47" s="595" t="s">
        <v>462</v>
      </c>
      <c r="B47" s="596"/>
      <c r="C47" s="596"/>
      <c r="D47" s="596"/>
      <c r="E47" s="596"/>
      <c r="F47" s="596"/>
      <c r="G47" s="596"/>
      <c r="H47" s="628"/>
      <c r="I47" s="596"/>
      <c r="J47" s="596"/>
      <c r="K47" s="596"/>
      <c r="L47" s="596"/>
      <c r="M47" s="596"/>
      <c r="N47" s="596"/>
      <c r="O47" s="597"/>
    </row>
    <row r="48" spans="1:18" s="34" customFormat="1" ht="17.45" customHeight="1">
      <c r="A48" s="634" t="s">
        <v>270</v>
      </c>
      <c r="B48" s="116" t="s">
        <v>270</v>
      </c>
      <c r="C48" s="618" t="s">
        <v>667</v>
      </c>
      <c r="D48" s="626" t="s">
        <v>668</v>
      </c>
      <c r="E48" s="620" t="s">
        <v>483</v>
      </c>
      <c r="F48" s="620" t="s">
        <v>484</v>
      </c>
      <c r="G48" s="645">
        <f>H48+H49</f>
        <v>2269</v>
      </c>
      <c r="H48" s="145">
        <v>909</v>
      </c>
      <c r="I48" s="383"/>
      <c r="J48" s="69">
        <f>$O$3</f>
        <v>0</v>
      </c>
      <c r="K48" s="638">
        <f>SUM(G48-(G48*J48))</f>
        <v>2269</v>
      </c>
      <c r="L48" s="146">
        <f>SUM(H48-(H48*J48))</f>
        <v>909</v>
      </c>
      <c r="M48" s="78">
        <f>I48*L48</f>
        <v>0</v>
      </c>
      <c r="N48" s="70">
        <v>7.0999999999999994E-2</v>
      </c>
      <c r="O48" s="100">
        <v>9.5</v>
      </c>
      <c r="Q48" s="15">
        <f>I48*N48</f>
        <v>0</v>
      </c>
      <c r="R48" s="15">
        <f>I48*O48</f>
        <v>0</v>
      </c>
    </row>
    <row r="49" spans="1:18" s="34" customFormat="1" ht="17.45" customHeight="1" thickBot="1">
      <c r="A49" s="642"/>
      <c r="B49" s="118" t="s">
        <v>271</v>
      </c>
      <c r="C49" s="625"/>
      <c r="D49" s="623"/>
      <c r="E49" s="621"/>
      <c r="F49" s="621"/>
      <c r="G49" s="646"/>
      <c r="H49" s="386">
        <v>1360</v>
      </c>
      <c r="I49" s="385"/>
      <c r="J49" s="71">
        <f>$O$3</f>
        <v>0</v>
      </c>
      <c r="K49" s="647"/>
      <c r="L49" s="147">
        <f>SUM(H49-(H49*J49))</f>
        <v>1360</v>
      </c>
      <c r="M49" s="79">
        <f>I49*L49</f>
        <v>0</v>
      </c>
      <c r="N49" s="74">
        <v>0.224</v>
      </c>
      <c r="O49" s="102">
        <v>36</v>
      </c>
      <c r="Q49" s="15">
        <f>I49*N49</f>
        <v>0</v>
      </c>
      <c r="R49" s="15">
        <f>I49*O49</f>
        <v>0</v>
      </c>
    </row>
    <row r="50" spans="1:18" s="34" customFormat="1" ht="17.45" customHeight="1">
      <c r="A50" s="634" t="s">
        <v>272</v>
      </c>
      <c r="B50" s="116" t="s">
        <v>272</v>
      </c>
      <c r="C50" s="624" t="s">
        <v>514</v>
      </c>
      <c r="D50" s="622" t="s">
        <v>669</v>
      </c>
      <c r="E50" s="620" t="s">
        <v>485</v>
      </c>
      <c r="F50" s="620" t="s">
        <v>466</v>
      </c>
      <c r="G50" s="645">
        <f>H50+H51</f>
        <v>2452</v>
      </c>
      <c r="H50" s="145">
        <v>979</v>
      </c>
      <c r="I50" s="383"/>
      <c r="J50" s="69">
        <f>$O$3</f>
        <v>0</v>
      </c>
      <c r="K50" s="638">
        <f>SUM(G50-(G50*J50))</f>
        <v>2452</v>
      </c>
      <c r="L50" s="146">
        <f>SUM(H50-(H50*J50))</f>
        <v>979</v>
      </c>
      <c r="M50" s="78">
        <f>I50*L50</f>
        <v>0</v>
      </c>
      <c r="N50" s="70">
        <v>7.0999999999999994E-2</v>
      </c>
      <c r="O50" s="100">
        <v>9.5</v>
      </c>
      <c r="Q50" s="15">
        <f>I50*N50</f>
        <v>0</v>
      </c>
      <c r="R50" s="15">
        <f>I50*O50</f>
        <v>0</v>
      </c>
    </row>
    <row r="51" spans="1:18" s="34" customFormat="1" ht="16.899999999999999" customHeight="1" thickBot="1">
      <c r="A51" s="635"/>
      <c r="B51" s="117" t="s">
        <v>273</v>
      </c>
      <c r="C51" s="619"/>
      <c r="D51" s="627"/>
      <c r="E51" s="621"/>
      <c r="F51" s="621"/>
      <c r="G51" s="646"/>
      <c r="H51" s="144">
        <v>1473</v>
      </c>
      <c r="I51" s="384"/>
      <c r="J51" s="73">
        <f>$O$3</f>
        <v>0</v>
      </c>
      <c r="K51" s="639"/>
      <c r="L51" s="308">
        <f>SUM(H51-(H51*J51))</f>
        <v>1473</v>
      </c>
      <c r="M51" s="80">
        <f>I51*L51</f>
        <v>0</v>
      </c>
      <c r="N51" s="74">
        <v>0.24</v>
      </c>
      <c r="O51" s="102">
        <v>39</v>
      </c>
      <c r="Q51" s="15">
        <f>I51*N51</f>
        <v>0</v>
      </c>
      <c r="R51" s="15">
        <f>I51*O51</f>
        <v>0</v>
      </c>
    </row>
    <row r="52" spans="1:18" ht="30" customHeight="1" thickBot="1">
      <c r="A52" s="629" t="s">
        <v>1182</v>
      </c>
      <c r="B52" s="630"/>
      <c r="C52" s="630"/>
      <c r="D52" s="630"/>
      <c r="E52" s="630"/>
      <c r="F52" s="630"/>
      <c r="G52" s="630"/>
      <c r="H52" s="631"/>
      <c r="I52" s="630"/>
      <c r="J52" s="630"/>
      <c r="K52" s="630"/>
      <c r="L52" s="630"/>
      <c r="M52" s="630"/>
      <c r="N52" s="630"/>
      <c r="O52" s="632"/>
    </row>
    <row r="53" spans="1:18" ht="30" customHeight="1" thickBot="1">
      <c r="A53" s="640" t="s">
        <v>438</v>
      </c>
      <c r="B53" s="641"/>
      <c r="C53" s="641"/>
      <c r="D53" s="641"/>
      <c r="E53" s="641"/>
      <c r="F53" s="641"/>
      <c r="G53" s="641"/>
      <c r="H53" s="641"/>
      <c r="I53" s="641"/>
      <c r="J53" s="641"/>
      <c r="K53" s="641"/>
      <c r="L53" s="641"/>
      <c r="M53" s="66"/>
      <c r="N53" s="64"/>
      <c r="O53" s="67"/>
    </row>
    <row r="54" spans="1:18" ht="30" customHeight="1" thickBot="1">
      <c r="A54" s="595" t="s">
        <v>452</v>
      </c>
      <c r="B54" s="596"/>
      <c r="C54" s="596"/>
      <c r="D54" s="596"/>
      <c r="E54" s="596"/>
      <c r="F54" s="596"/>
      <c r="G54" s="596"/>
      <c r="H54" s="628"/>
      <c r="I54" s="596"/>
      <c r="J54" s="596"/>
      <c r="K54" s="596"/>
      <c r="L54" s="596"/>
      <c r="M54" s="596"/>
      <c r="N54" s="596"/>
      <c r="O54" s="597"/>
    </row>
    <row r="55" spans="1:18" ht="15" customHeight="1">
      <c r="A55" s="634" t="s">
        <v>305</v>
      </c>
      <c r="B55" s="116" t="s">
        <v>295</v>
      </c>
      <c r="C55" s="618" t="s">
        <v>670</v>
      </c>
      <c r="D55" s="622" t="s">
        <v>515</v>
      </c>
      <c r="E55" s="620" t="s">
        <v>519</v>
      </c>
      <c r="F55" s="620" t="s">
        <v>523</v>
      </c>
      <c r="G55" s="645">
        <f>H55+H56</f>
        <v>1702</v>
      </c>
      <c r="H55" s="145">
        <v>683</v>
      </c>
      <c r="I55" s="383"/>
      <c r="J55" s="69">
        <f t="shared" ref="J55:J72" si="15">$O$3</f>
        <v>0</v>
      </c>
      <c r="K55" s="638">
        <f>SUM(G55-(G55*J55))</f>
        <v>1702</v>
      </c>
      <c r="L55" s="146">
        <f t="shared" ref="L55:L68" si="16">SUM(H55-(H55*J55))</f>
        <v>683</v>
      </c>
      <c r="M55" s="78">
        <f t="shared" ref="M55:M68" si="17">I55*L55</f>
        <v>0</v>
      </c>
      <c r="N55" s="70">
        <v>0.08</v>
      </c>
      <c r="O55" s="100">
        <v>9.5</v>
      </c>
      <c r="Q55" s="15">
        <f t="shared" ref="Q55:Q66" si="18">I55*N55</f>
        <v>0</v>
      </c>
      <c r="R55" s="15">
        <f t="shared" ref="R55:R66" si="19">I55*O55</f>
        <v>0</v>
      </c>
    </row>
    <row r="56" spans="1:18" ht="15" customHeight="1" thickBot="1">
      <c r="A56" s="635"/>
      <c r="B56" s="117" t="s">
        <v>296</v>
      </c>
      <c r="C56" s="619"/>
      <c r="D56" s="627"/>
      <c r="E56" s="621"/>
      <c r="F56" s="621"/>
      <c r="G56" s="646"/>
      <c r="H56" s="386">
        <v>1019</v>
      </c>
      <c r="I56" s="384"/>
      <c r="J56" s="73">
        <f t="shared" si="15"/>
        <v>0</v>
      </c>
      <c r="K56" s="639"/>
      <c r="L56" s="308">
        <f t="shared" si="16"/>
        <v>1019</v>
      </c>
      <c r="M56" s="80">
        <f t="shared" si="17"/>
        <v>0</v>
      </c>
      <c r="N56" s="74">
        <v>0.2</v>
      </c>
      <c r="O56" s="102">
        <v>26</v>
      </c>
      <c r="Q56" s="15">
        <f t="shared" si="18"/>
        <v>0</v>
      </c>
      <c r="R56" s="15">
        <f t="shared" si="19"/>
        <v>0</v>
      </c>
    </row>
    <row r="57" spans="1:18" ht="15" customHeight="1">
      <c r="A57" s="634" t="s">
        <v>306</v>
      </c>
      <c r="B57" s="116" t="s">
        <v>297</v>
      </c>
      <c r="C57" s="618" t="s">
        <v>671</v>
      </c>
      <c r="D57" s="626" t="s">
        <v>674</v>
      </c>
      <c r="E57" s="620" t="s">
        <v>475</v>
      </c>
      <c r="F57" s="620" t="s">
        <v>484</v>
      </c>
      <c r="G57" s="645">
        <f>H57+H58</f>
        <v>1818</v>
      </c>
      <c r="H57" s="145">
        <v>726</v>
      </c>
      <c r="I57" s="383"/>
      <c r="J57" s="69">
        <f t="shared" si="15"/>
        <v>0</v>
      </c>
      <c r="K57" s="638">
        <f>SUM(G57-(G57*J57))</f>
        <v>1818</v>
      </c>
      <c r="L57" s="146">
        <f t="shared" si="16"/>
        <v>726</v>
      </c>
      <c r="M57" s="78">
        <f t="shared" si="17"/>
        <v>0</v>
      </c>
      <c r="N57" s="70">
        <v>0.08</v>
      </c>
      <c r="O57" s="100">
        <v>9.5</v>
      </c>
      <c r="Q57" s="15">
        <f t="shared" si="18"/>
        <v>0</v>
      </c>
      <c r="R57" s="15">
        <f t="shared" si="19"/>
        <v>0</v>
      </c>
    </row>
    <row r="58" spans="1:18" ht="15" customHeight="1" thickBot="1">
      <c r="A58" s="635"/>
      <c r="B58" s="117" t="s">
        <v>298</v>
      </c>
      <c r="C58" s="619"/>
      <c r="D58" s="627"/>
      <c r="E58" s="621"/>
      <c r="F58" s="621"/>
      <c r="G58" s="646"/>
      <c r="H58" s="144">
        <v>1092</v>
      </c>
      <c r="I58" s="384"/>
      <c r="J58" s="73">
        <f t="shared" si="15"/>
        <v>0</v>
      </c>
      <c r="K58" s="639"/>
      <c r="L58" s="308">
        <f t="shared" si="16"/>
        <v>1092</v>
      </c>
      <c r="M58" s="80">
        <f t="shared" si="17"/>
        <v>0</v>
      </c>
      <c r="N58" s="74">
        <v>0.2</v>
      </c>
      <c r="O58" s="102">
        <v>26</v>
      </c>
      <c r="Q58" s="15">
        <f t="shared" si="18"/>
        <v>0</v>
      </c>
      <c r="R58" s="15">
        <f t="shared" si="19"/>
        <v>0</v>
      </c>
    </row>
    <row r="59" spans="1:18" ht="15" customHeight="1">
      <c r="A59" s="634" t="s">
        <v>307</v>
      </c>
      <c r="B59" s="116" t="s">
        <v>299</v>
      </c>
      <c r="C59" s="624" t="s">
        <v>516</v>
      </c>
      <c r="D59" s="622" t="s">
        <v>517</v>
      </c>
      <c r="E59" s="620" t="s">
        <v>520</v>
      </c>
      <c r="F59" s="620" t="s">
        <v>522</v>
      </c>
      <c r="G59" s="645">
        <f>H59+H60</f>
        <v>2005</v>
      </c>
      <c r="H59" s="264">
        <v>812</v>
      </c>
      <c r="I59" s="383"/>
      <c r="J59" s="69">
        <f t="shared" si="15"/>
        <v>0</v>
      </c>
      <c r="K59" s="638">
        <f>SUM(G59-(G59*J59))</f>
        <v>2005</v>
      </c>
      <c r="L59" s="146">
        <f t="shared" si="16"/>
        <v>812</v>
      </c>
      <c r="M59" s="78">
        <f t="shared" si="17"/>
        <v>0</v>
      </c>
      <c r="N59" s="70">
        <v>0.08</v>
      </c>
      <c r="O59" s="100">
        <v>9.5</v>
      </c>
      <c r="Q59" s="15">
        <f t="shared" si="18"/>
        <v>0</v>
      </c>
      <c r="R59" s="15">
        <f t="shared" si="19"/>
        <v>0</v>
      </c>
    </row>
    <row r="60" spans="1:18" ht="15" customHeight="1" thickBot="1">
      <c r="A60" s="635"/>
      <c r="B60" s="117" t="s">
        <v>300</v>
      </c>
      <c r="C60" s="619"/>
      <c r="D60" s="627"/>
      <c r="E60" s="621"/>
      <c r="F60" s="621"/>
      <c r="G60" s="646"/>
      <c r="H60" s="386">
        <v>1193</v>
      </c>
      <c r="I60" s="384"/>
      <c r="J60" s="73">
        <f t="shared" si="15"/>
        <v>0</v>
      </c>
      <c r="K60" s="639"/>
      <c r="L60" s="308">
        <f t="shared" si="16"/>
        <v>1193</v>
      </c>
      <c r="M60" s="80">
        <f t="shared" si="17"/>
        <v>0</v>
      </c>
      <c r="N60" s="74">
        <v>0.2</v>
      </c>
      <c r="O60" s="102">
        <v>32</v>
      </c>
      <c r="Q60" s="15">
        <f t="shared" si="18"/>
        <v>0</v>
      </c>
      <c r="R60" s="15">
        <f t="shared" si="19"/>
        <v>0</v>
      </c>
    </row>
    <row r="61" spans="1:18" ht="15" customHeight="1">
      <c r="A61" s="634" t="s">
        <v>308</v>
      </c>
      <c r="B61" s="116" t="s">
        <v>301</v>
      </c>
      <c r="C61" s="624" t="s">
        <v>518</v>
      </c>
      <c r="D61" s="626" t="s">
        <v>675</v>
      </c>
      <c r="E61" s="620" t="s">
        <v>471</v>
      </c>
      <c r="F61" s="620" t="s">
        <v>521</v>
      </c>
      <c r="G61" s="645">
        <f>H61+H62</f>
        <v>2297</v>
      </c>
      <c r="H61" s="145">
        <v>917</v>
      </c>
      <c r="I61" s="383"/>
      <c r="J61" s="69">
        <f t="shared" si="15"/>
        <v>0</v>
      </c>
      <c r="K61" s="638">
        <f>SUM(G61-(G61*J61))</f>
        <v>2297</v>
      </c>
      <c r="L61" s="146">
        <f t="shared" si="16"/>
        <v>917</v>
      </c>
      <c r="M61" s="78">
        <f t="shared" si="17"/>
        <v>0</v>
      </c>
      <c r="N61" s="70">
        <v>8.3000000000000004E-2</v>
      </c>
      <c r="O61" s="100">
        <v>10.5</v>
      </c>
      <c r="Q61" s="15">
        <f t="shared" si="18"/>
        <v>0</v>
      </c>
      <c r="R61" s="15">
        <f t="shared" si="19"/>
        <v>0</v>
      </c>
    </row>
    <row r="62" spans="1:18" ht="15" customHeight="1" thickBot="1">
      <c r="A62" s="635"/>
      <c r="B62" s="117" t="s">
        <v>302</v>
      </c>
      <c r="C62" s="619"/>
      <c r="D62" s="627"/>
      <c r="E62" s="621"/>
      <c r="F62" s="621"/>
      <c r="G62" s="646"/>
      <c r="H62" s="144">
        <v>1380</v>
      </c>
      <c r="I62" s="384"/>
      <c r="J62" s="73">
        <f t="shared" si="15"/>
        <v>0</v>
      </c>
      <c r="K62" s="639"/>
      <c r="L62" s="308">
        <f t="shared" si="16"/>
        <v>1380</v>
      </c>
      <c r="M62" s="80">
        <f t="shared" si="17"/>
        <v>0</v>
      </c>
      <c r="N62" s="74">
        <v>0.24299999999999999</v>
      </c>
      <c r="O62" s="102">
        <v>38</v>
      </c>
      <c r="Q62" s="15">
        <f t="shared" si="18"/>
        <v>0</v>
      </c>
      <c r="R62" s="15">
        <f t="shared" si="19"/>
        <v>0</v>
      </c>
    </row>
    <row r="63" spans="1:18" ht="20.25" customHeight="1">
      <c r="A63" s="688" t="s">
        <v>1207</v>
      </c>
      <c r="B63" s="271" t="s">
        <v>1078</v>
      </c>
      <c r="C63" s="654" t="s">
        <v>675</v>
      </c>
      <c r="D63" s="654" t="s">
        <v>672</v>
      </c>
      <c r="E63" s="686" t="s">
        <v>524</v>
      </c>
      <c r="F63" s="686" t="s">
        <v>525</v>
      </c>
      <c r="G63" s="656">
        <f>H63+H64</f>
        <v>3028</v>
      </c>
      <c r="H63" s="410">
        <v>1211</v>
      </c>
      <c r="I63" s="383"/>
      <c r="J63" s="69">
        <f t="shared" si="15"/>
        <v>0</v>
      </c>
      <c r="K63" s="638">
        <f>SUM(G63-(G63*J63))</f>
        <v>3028</v>
      </c>
      <c r="L63" s="146">
        <f>SUM(H63-(H63*J63))</f>
        <v>1211</v>
      </c>
      <c r="M63" s="78">
        <f>I63*L63</f>
        <v>0</v>
      </c>
      <c r="N63" s="276">
        <v>0.154</v>
      </c>
      <c r="O63" s="277">
        <v>18</v>
      </c>
      <c r="Q63" s="15">
        <f>I63*N63</f>
        <v>0</v>
      </c>
      <c r="R63" s="15">
        <f>I63*O63</f>
        <v>0</v>
      </c>
    </row>
    <row r="64" spans="1:18" ht="21" customHeight="1" thickBot="1">
      <c r="A64" s="689"/>
      <c r="B64" s="273" t="s">
        <v>1079</v>
      </c>
      <c r="C64" s="655"/>
      <c r="D64" s="655"/>
      <c r="E64" s="687"/>
      <c r="F64" s="687"/>
      <c r="G64" s="639"/>
      <c r="H64" s="147">
        <v>1817</v>
      </c>
      <c r="I64" s="384"/>
      <c r="J64" s="73">
        <f t="shared" si="15"/>
        <v>0</v>
      </c>
      <c r="K64" s="639"/>
      <c r="L64" s="308">
        <f>SUM(H64-(H64*J64))</f>
        <v>1817</v>
      </c>
      <c r="M64" s="80">
        <f>I64*L64</f>
        <v>0</v>
      </c>
      <c r="N64" s="278">
        <v>0.26600000000000001</v>
      </c>
      <c r="O64" s="279">
        <v>45</v>
      </c>
      <c r="Q64" s="15">
        <f>I64*N64</f>
        <v>0</v>
      </c>
      <c r="R64" s="15">
        <f>I64*O64</f>
        <v>0</v>
      </c>
    </row>
    <row r="65" spans="1:18" ht="15" customHeight="1">
      <c r="A65" s="634" t="s">
        <v>309</v>
      </c>
      <c r="B65" s="116" t="s">
        <v>5</v>
      </c>
      <c r="C65" s="618" t="s">
        <v>672</v>
      </c>
      <c r="D65" s="618" t="s">
        <v>676</v>
      </c>
      <c r="E65" s="620" t="s">
        <v>524</v>
      </c>
      <c r="F65" s="620" t="s">
        <v>525</v>
      </c>
      <c r="G65" s="645">
        <f>H65+H66</f>
        <v>3028</v>
      </c>
      <c r="H65" s="146">
        <v>1482</v>
      </c>
      <c r="I65" s="383"/>
      <c r="J65" s="69">
        <f t="shared" si="15"/>
        <v>0</v>
      </c>
      <c r="K65" s="638">
        <f>SUM(G65-(G65*J65))</f>
        <v>3028</v>
      </c>
      <c r="L65" s="146">
        <f t="shared" si="16"/>
        <v>1482</v>
      </c>
      <c r="M65" s="78">
        <f t="shared" si="17"/>
        <v>0</v>
      </c>
      <c r="N65" s="70">
        <v>0.154</v>
      </c>
      <c r="O65" s="100">
        <v>18</v>
      </c>
      <c r="Q65" s="15">
        <f t="shared" si="18"/>
        <v>0</v>
      </c>
      <c r="R65" s="15">
        <f t="shared" si="19"/>
        <v>0</v>
      </c>
    </row>
    <row r="66" spans="1:18" ht="15" customHeight="1" thickBot="1">
      <c r="A66" s="635"/>
      <c r="B66" s="117" t="s">
        <v>303</v>
      </c>
      <c r="C66" s="619"/>
      <c r="D66" s="619"/>
      <c r="E66" s="621"/>
      <c r="F66" s="621"/>
      <c r="G66" s="646"/>
      <c r="H66" s="308">
        <v>1546</v>
      </c>
      <c r="I66" s="384"/>
      <c r="J66" s="73">
        <f t="shared" si="15"/>
        <v>0</v>
      </c>
      <c r="K66" s="639"/>
      <c r="L66" s="308">
        <f t="shared" si="16"/>
        <v>1546</v>
      </c>
      <c r="M66" s="80">
        <f t="shared" si="17"/>
        <v>0</v>
      </c>
      <c r="N66" s="74">
        <v>0.26600000000000001</v>
      </c>
      <c r="O66" s="102">
        <v>45</v>
      </c>
      <c r="Q66" s="15">
        <f t="shared" si="18"/>
        <v>0</v>
      </c>
      <c r="R66" s="15">
        <f t="shared" si="19"/>
        <v>0</v>
      </c>
    </row>
    <row r="67" spans="1:18" s="34" customFormat="1" ht="15" customHeight="1">
      <c r="A67" s="634" t="s">
        <v>310</v>
      </c>
      <c r="B67" s="116" t="s">
        <v>6</v>
      </c>
      <c r="C67" s="618" t="s">
        <v>673</v>
      </c>
      <c r="D67" s="618" t="s">
        <v>677</v>
      </c>
      <c r="E67" s="620" t="s">
        <v>526</v>
      </c>
      <c r="F67" s="620" t="s">
        <v>527</v>
      </c>
      <c r="G67" s="645">
        <f>H67+H68</f>
        <v>3636</v>
      </c>
      <c r="H67" s="410">
        <v>1760</v>
      </c>
      <c r="I67" s="383"/>
      <c r="J67" s="69">
        <f t="shared" si="15"/>
        <v>0</v>
      </c>
      <c r="K67" s="638">
        <f>SUM(G67-(G67*J67))</f>
        <v>3636</v>
      </c>
      <c r="L67" s="146">
        <f t="shared" si="16"/>
        <v>1760</v>
      </c>
      <c r="M67" s="78">
        <f t="shared" si="17"/>
        <v>0</v>
      </c>
      <c r="N67" s="70">
        <v>0.151</v>
      </c>
      <c r="O67" s="100">
        <v>18</v>
      </c>
      <c r="Q67" s="15">
        <f t="shared" ref="Q67:Q72" si="20">I67*N67</f>
        <v>0</v>
      </c>
      <c r="R67" s="15">
        <f t="shared" ref="R67:R72" si="21">I67*O67</f>
        <v>0</v>
      </c>
    </row>
    <row r="68" spans="1:18" s="34" customFormat="1" ht="15" customHeight="1" thickBot="1">
      <c r="A68" s="635"/>
      <c r="B68" s="117" t="s">
        <v>304</v>
      </c>
      <c r="C68" s="619"/>
      <c r="D68" s="619"/>
      <c r="E68" s="621"/>
      <c r="F68" s="621"/>
      <c r="G68" s="646"/>
      <c r="H68" s="147">
        <v>1876</v>
      </c>
      <c r="I68" s="384"/>
      <c r="J68" s="73">
        <f t="shared" si="15"/>
        <v>0</v>
      </c>
      <c r="K68" s="639"/>
      <c r="L68" s="308">
        <f t="shared" si="16"/>
        <v>1876</v>
      </c>
      <c r="M68" s="80">
        <f t="shared" si="17"/>
        <v>0</v>
      </c>
      <c r="N68" s="74">
        <v>0.25</v>
      </c>
      <c r="O68" s="102">
        <v>48</v>
      </c>
      <c r="Q68" s="15">
        <f t="shared" si="20"/>
        <v>0</v>
      </c>
      <c r="R68" s="15">
        <f t="shared" si="21"/>
        <v>0</v>
      </c>
    </row>
    <row r="69" spans="1:18" s="34" customFormat="1" ht="21" customHeight="1">
      <c r="A69" s="670" t="s">
        <v>1204</v>
      </c>
      <c r="B69" s="271" t="s">
        <v>1205</v>
      </c>
      <c r="C69" s="654" t="s">
        <v>531</v>
      </c>
      <c r="D69" s="654" t="s">
        <v>532</v>
      </c>
      <c r="E69" s="686" t="s">
        <v>470</v>
      </c>
      <c r="F69" s="686" t="s">
        <v>527</v>
      </c>
      <c r="G69" s="656">
        <f>H69+H70</f>
        <v>4671</v>
      </c>
      <c r="H69" s="146">
        <v>1869</v>
      </c>
      <c r="I69" s="383"/>
      <c r="J69" s="69">
        <f t="shared" si="15"/>
        <v>0</v>
      </c>
      <c r="K69" s="638">
        <f>SUM(G69-(G69*J69))</f>
        <v>4671</v>
      </c>
      <c r="L69" s="146">
        <f>SUM(H69-(H69*J69))</f>
        <v>1869</v>
      </c>
      <c r="M69" s="78">
        <f>I69*L69</f>
        <v>0</v>
      </c>
      <c r="N69" s="276">
        <v>0.151</v>
      </c>
      <c r="O69" s="277">
        <v>18</v>
      </c>
      <c r="Q69" s="15">
        <f t="shared" si="20"/>
        <v>0</v>
      </c>
      <c r="R69" s="15">
        <f t="shared" si="21"/>
        <v>0</v>
      </c>
    </row>
    <row r="70" spans="1:18" s="34" customFormat="1" ht="20.25" customHeight="1" thickBot="1">
      <c r="A70" s="671"/>
      <c r="B70" s="273" t="s">
        <v>1206</v>
      </c>
      <c r="C70" s="655"/>
      <c r="D70" s="655"/>
      <c r="E70" s="687"/>
      <c r="F70" s="687"/>
      <c r="G70" s="639"/>
      <c r="H70" s="308">
        <v>2802</v>
      </c>
      <c r="I70" s="384"/>
      <c r="J70" s="73">
        <f t="shared" si="15"/>
        <v>0</v>
      </c>
      <c r="K70" s="639"/>
      <c r="L70" s="308">
        <f>SUM(H70-(H70*J70))</f>
        <v>2802</v>
      </c>
      <c r="M70" s="80">
        <f>I70*L70</f>
        <v>0</v>
      </c>
      <c r="N70" s="278">
        <v>0.45300000000000001</v>
      </c>
      <c r="O70" s="279">
        <v>68</v>
      </c>
      <c r="Q70" s="15">
        <f t="shared" si="20"/>
        <v>0</v>
      </c>
      <c r="R70" s="15">
        <f t="shared" si="21"/>
        <v>0</v>
      </c>
    </row>
    <row r="71" spans="1:18" s="34" customFormat="1" ht="21" customHeight="1">
      <c r="A71" s="688" t="s">
        <v>1208</v>
      </c>
      <c r="B71" s="271" t="s">
        <v>1080</v>
      </c>
      <c r="C71" s="654" t="s">
        <v>531</v>
      </c>
      <c r="D71" s="654" t="s">
        <v>532</v>
      </c>
      <c r="E71" s="686" t="s">
        <v>470</v>
      </c>
      <c r="F71" s="686" t="s">
        <v>527</v>
      </c>
      <c r="G71" s="656">
        <f>H71+H72</f>
        <v>4671</v>
      </c>
      <c r="H71" s="410">
        <v>1869</v>
      </c>
      <c r="I71" s="383"/>
      <c r="J71" s="69">
        <f t="shared" si="15"/>
        <v>0</v>
      </c>
      <c r="K71" s="638">
        <f>SUM(G71-(G71*J71))</f>
        <v>4671</v>
      </c>
      <c r="L71" s="146">
        <f>SUM(H71-(H71*J71))</f>
        <v>1869</v>
      </c>
      <c r="M71" s="78">
        <f>I71*L71</f>
        <v>0</v>
      </c>
      <c r="N71" s="276">
        <v>0.151</v>
      </c>
      <c r="O71" s="277">
        <v>18</v>
      </c>
      <c r="Q71" s="15">
        <f t="shared" si="20"/>
        <v>0</v>
      </c>
      <c r="R71" s="15">
        <f t="shared" si="21"/>
        <v>0</v>
      </c>
    </row>
    <row r="72" spans="1:18" s="34" customFormat="1" ht="20.25" customHeight="1" thickBot="1">
      <c r="A72" s="689"/>
      <c r="B72" s="273" t="s">
        <v>1081</v>
      </c>
      <c r="C72" s="655"/>
      <c r="D72" s="655"/>
      <c r="E72" s="687"/>
      <c r="F72" s="687"/>
      <c r="G72" s="639"/>
      <c r="H72" s="308">
        <v>2802</v>
      </c>
      <c r="I72" s="384"/>
      <c r="J72" s="73">
        <f t="shared" si="15"/>
        <v>0</v>
      </c>
      <c r="K72" s="639"/>
      <c r="L72" s="308">
        <f>SUM(H72-(H72*J72))</f>
        <v>2802</v>
      </c>
      <c r="M72" s="80">
        <f>I72*L72</f>
        <v>0</v>
      </c>
      <c r="N72" s="278">
        <v>0.45300000000000001</v>
      </c>
      <c r="O72" s="279">
        <v>68</v>
      </c>
      <c r="Q72" s="15">
        <f t="shared" si="20"/>
        <v>0</v>
      </c>
      <c r="R72" s="15">
        <f t="shared" si="21"/>
        <v>0</v>
      </c>
    </row>
    <row r="73" spans="1:18" ht="30" customHeight="1" thickBot="1">
      <c r="A73" s="629" t="s">
        <v>486</v>
      </c>
      <c r="B73" s="630"/>
      <c r="C73" s="630"/>
      <c r="D73" s="630"/>
      <c r="E73" s="630"/>
      <c r="F73" s="630"/>
      <c r="G73" s="630"/>
      <c r="H73" s="631"/>
      <c r="I73" s="630"/>
      <c r="J73" s="630"/>
      <c r="K73" s="630"/>
      <c r="L73" s="630"/>
      <c r="M73" s="630"/>
      <c r="N73" s="630"/>
      <c r="O73" s="632"/>
    </row>
    <row r="74" spans="1:18" ht="30" customHeight="1" thickBot="1">
      <c r="A74" s="640" t="s">
        <v>438</v>
      </c>
      <c r="B74" s="641"/>
      <c r="C74" s="641"/>
      <c r="D74" s="641"/>
      <c r="E74" s="641"/>
      <c r="F74" s="641"/>
      <c r="G74" s="641"/>
      <c r="H74" s="641"/>
      <c r="I74" s="641"/>
      <c r="J74" s="641"/>
      <c r="K74" s="641"/>
      <c r="L74" s="641"/>
      <c r="M74" s="66"/>
      <c r="N74" s="64"/>
      <c r="O74" s="67"/>
    </row>
    <row r="75" spans="1:18" ht="30" customHeight="1" thickBot="1">
      <c r="A75" s="595" t="s">
        <v>488</v>
      </c>
      <c r="B75" s="596"/>
      <c r="C75" s="596"/>
      <c r="D75" s="596"/>
      <c r="E75" s="596"/>
      <c r="F75" s="596"/>
      <c r="G75" s="596"/>
      <c r="H75" s="628"/>
      <c r="I75" s="596"/>
      <c r="J75" s="596"/>
      <c r="K75" s="596"/>
      <c r="L75" s="596"/>
      <c r="M75" s="596"/>
      <c r="N75" s="596"/>
      <c r="O75" s="597"/>
    </row>
    <row r="76" spans="1:18" s="34" customFormat="1" ht="15" customHeight="1">
      <c r="A76" s="634" t="s">
        <v>274</v>
      </c>
      <c r="B76" s="116" t="s">
        <v>274</v>
      </c>
      <c r="C76" s="618" t="s">
        <v>680</v>
      </c>
      <c r="D76" s="626" t="s">
        <v>678</v>
      </c>
      <c r="E76" s="620" t="s">
        <v>470</v>
      </c>
      <c r="F76" s="620" t="s">
        <v>471</v>
      </c>
      <c r="G76" s="645">
        <f>H76+H77</f>
        <v>1607</v>
      </c>
      <c r="H76" s="145">
        <v>641</v>
      </c>
      <c r="I76" s="383"/>
      <c r="J76" s="69">
        <f>$O$3</f>
        <v>0</v>
      </c>
      <c r="K76" s="638">
        <f>SUM(G76-(G76*J76))</f>
        <v>1607</v>
      </c>
      <c r="L76" s="146">
        <f>SUM(H76-(H76*J76))</f>
        <v>641</v>
      </c>
      <c r="M76" s="78">
        <f>I76*L76</f>
        <v>0</v>
      </c>
      <c r="N76" s="70">
        <v>7.0999999999999994E-2</v>
      </c>
      <c r="O76" s="100">
        <v>9.5</v>
      </c>
      <c r="Q76" s="15">
        <f>I76*N76</f>
        <v>0</v>
      </c>
      <c r="R76" s="15">
        <f>I76*O76</f>
        <v>0</v>
      </c>
    </row>
    <row r="77" spans="1:18" s="34" customFormat="1" ht="15" customHeight="1" thickBot="1">
      <c r="A77" s="635"/>
      <c r="B77" s="117" t="s">
        <v>275</v>
      </c>
      <c r="C77" s="619"/>
      <c r="D77" s="627"/>
      <c r="E77" s="621"/>
      <c r="F77" s="621"/>
      <c r="G77" s="646"/>
      <c r="H77" s="386">
        <v>966</v>
      </c>
      <c r="I77" s="384"/>
      <c r="J77" s="73">
        <f>$O$3</f>
        <v>0</v>
      </c>
      <c r="K77" s="639"/>
      <c r="L77" s="308">
        <f>SUM(H77-(H77*J77))</f>
        <v>966</v>
      </c>
      <c r="M77" s="80">
        <f>I77*L77</f>
        <v>0</v>
      </c>
      <c r="N77" s="74">
        <v>0.19500000000000001</v>
      </c>
      <c r="O77" s="102">
        <v>25</v>
      </c>
      <c r="Q77" s="15">
        <f>I77*N77</f>
        <v>0</v>
      </c>
      <c r="R77" s="15">
        <f>I77*O77</f>
        <v>0</v>
      </c>
    </row>
    <row r="78" spans="1:18" s="34" customFormat="1" ht="15" customHeight="1">
      <c r="A78" s="634" t="s">
        <v>276</v>
      </c>
      <c r="B78" s="116" t="s">
        <v>276</v>
      </c>
      <c r="C78" s="618" t="s">
        <v>681</v>
      </c>
      <c r="D78" s="626" t="s">
        <v>679</v>
      </c>
      <c r="E78" s="620" t="s">
        <v>470</v>
      </c>
      <c r="F78" s="620" t="s">
        <v>471</v>
      </c>
      <c r="G78" s="645">
        <f>H78+H79</f>
        <v>1774</v>
      </c>
      <c r="H78" s="145">
        <v>717</v>
      </c>
      <c r="I78" s="383"/>
      <c r="J78" s="69">
        <f>$O$3</f>
        <v>0</v>
      </c>
      <c r="K78" s="638">
        <f>SUM(G78-(G78*J78))</f>
        <v>1774</v>
      </c>
      <c r="L78" s="146">
        <f>SUM(H78-(H78*J78))</f>
        <v>717</v>
      </c>
      <c r="M78" s="78">
        <f>I78*L78</f>
        <v>0</v>
      </c>
      <c r="N78" s="70">
        <v>7.0999999999999994E-2</v>
      </c>
      <c r="O78" s="100">
        <v>9.5</v>
      </c>
      <c r="Q78" s="15">
        <f>I78*N78</f>
        <v>0</v>
      </c>
      <c r="R78" s="15">
        <f>I78*O78</f>
        <v>0</v>
      </c>
    </row>
    <row r="79" spans="1:18" s="34" customFormat="1" ht="15" customHeight="1" thickBot="1">
      <c r="A79" s="635"/>
      <c r="B79" s="117" t="s">
        <v>277</v>
      </c>
      <c r="C79" s="619"/>
      <c r="D79" s="627"/>
      <c r="E79" s="621"/>
      <c r="F79" s="621"/>
      <c r="G79" s="646"/>
      <c r="H79" s="144">
        <v>1057</v>
      </c>
      <c r="I79" s="384"/>
      <c r="J79" s="73">
        <f>$O$3</f>
        <v>0</v>
      </c>
      <c r="K79" s="639"/>
      <c r="L79" s="308">
        <f>SUM(H79-(H79*J79))</f>
        <v>1057</v>
      </c>
      <c r="M79" s="80">
        <f>I79*L79</f>
        <v>0</v>
      </c>
      <c r="N79" s="74">
        <v>0.19500000000000001</v>
      </c>
      <c r="O79" s="102">
        <v>32</v>
      </c>
      <c r="Q79" s="15">
        <f>I79*N79</f>
        <v>0</v>
      </c>
      <c r="R79" s="15">
        <f>I79*O79</f>
        <v>0</v>
      </c>
    </row>
    <row r="80" spans="1:18" ht="30" customHeight="1" thickBot="1">
      <c r="A80" s="629" t="s">
        <v>489</v>
      </c>
      <c r="B80" s="630"/>
      <c r="C80" s="630"/>
      <c r="D80" s="630"/>
      <c r="E80" s="630"/>
      <c r="F80" s="630"/>
      <c r="G80" s="630"/>
      <c r="H80" s="631"/>
      <c r="I80" s="630"/>
      <c r="J80" s="630"/>
      <c r="K80" s="630"/>
      <c r="L80" s="630"/>
      <c r="M80" s="630"/>
      <c r="N80" s="630"/>
      <c r="O80" s="632"/>
    </row>
    <row r="81" spans="1:18" ht="30" customHeight="1" thickBot="1">
      <c r="A81" s="640" t="s">
        <v>438</v>
      </c>
      <c r="B81" s="641"/>
      <c r="C81" s="641"/>
      <c r="D81" s="641"/>
      <c r="E81" s="641"/>
      <c r="F81" s="641"/>
      <c r="G81" s="641"/>
      <c r="H81" s="641"/>
      <c r="I81" s="641"/>
      <c r="J81" s="641"/>
      <c r="K81" s="641"/>
      <c r="L81" s="641"/>
      <c r="M81" s="66"/>
      <c r="N81" s="64"/>
      <c r="O81" s="67"/>
    </row>
    <row r="82" spans="1:18" ht="30" customHeight="1" thickBot="1">
      <c r="A82" s="595" t="s">
        <v>488</v>
      </c>
      <c r="B82" s="596"/>
      <c r="C82" s="596"/>
      <c r="D82" s="596"/>
      <c r="E82" s="596"/>
      <c r="F82" s="596"/>
      <c r="G82" s="596"/>
      <c r="H82" s="628"/>
      <c r="I82" s="596"/>
      <c r="J82" s="596"/>
      <c r="K82" s="596"/>
      <c r="L82" s="596"/>
      <c r="M82" s="596"/>
      <c r="N82" s="596"/>
      <c r="O82" s="597"/>
    </row>
    <row r="83" spans="1:18" s="34" customFormat="1" ht="15" customHeight="1">
      <c r="A83" s="634" t="s">
        <v>401</v>
      </c>
      <c r="B83" s="116" t="s">
        <v>401</v>
      </c>
      <c r="C83" s="618" t="s">
        <v>682</v>
      </c>
      <c r="D83" s="626" t="s">
        <v>684</v>
      </c>
      <c r="E83" s="620" t="s">
        <v>528</v>
      </c>
      <c r="F83" s="620" t="s">
        <v>520</v>
      </c>
      <c r="G83" s="645">
        <f>H83+H84</f>
        <v>1300</v>
      </c>
      <c r="H83" s="145">
        <v>519</v>
      </c>
      <c r="I83" s="383"/>
      <c r="J83" s="69">
        <f>$O$3</f>
        <v>0</v>
      </c>
      <c r="K83" s="638">
        <f>SUM(G83-(G83*J83))</f>
        <v>1300</v>
      </c>
      <c r="L83" s="146">
        <f>SUM(H83-(H83*J83))</f>
        <v>519</v>
      </c>
      <c r="M83" s="78">
        <f>I83*L83</f>
        <v>0</v>
      </c>
      <c r="N83" s="70">
        <v>7.0999999999999994E-2</v>
      </c>
      <c r="O83" s="100">
        <v>9.5</v>
      </c>
      <c r="Q83" s="15">
        <f>I83*N83</f>
        <v>0</v>
      </c>
      <c r="R83" s="15">
        <f>I83*O83</f>
        <v>0</v>
      </c>
    </row>
    <row r="84" spans="1:18" s="34" customFormat="1" ht="15" customHeight="1" thickBot="1">
      <c r="A84" s="635"/>
      <c r="B84" s="117" t="s">
        <v>490</v>
      </c>
      <c r="C84" s="619"/>
      <c r="D84" s="627"/>
      <c r="E84" s="621"/>
      <c r="F84" s="621"/>
      <c r="G84" s="646"/>
      <c r="H84" s="386">
        <v>781</v>
      </c>
      <c r="I84" s="384"/>
      <c r="J84" s="73">
        <f>$O$3</f>
        <v>0</v>
      </c>
      <c r="K84" s="639"/>
      <c r="L84" s="308">
        <f>SUM(H84-(H84*J84))</f>
        <v>781</v>
      </c>
      <c r="M84" s="80">
        <f>I84*L84</f>
        <v>0</v>
      </c>
      <c r="N84" s="74">
        <v>0.19500000000000001</v>
      </c>
      <c r="O84" s="102">
        <v>27</v>
      </c>
      <c r="Q84" s="15">
        <f>I84*N84</f>
        <v>0</v>
      </c>
      <c r="R84" s="15">
        <f>I84*O84</f>
        <v>0</v>
      </c>
    </row>
    <row r="85" spans="1:18" s="34" customFormat="1" ht="15" customHeight="1">
      <c r="A85" s="634" t="s">
        <v>402</v>
      </c>
      <c r="B85" s="116" t="s">
        <v>402</v>
      </c>
      <c r="C85" s="618" t="s">
        <v>683</v>
      </c>
      <c r="D85" s="626" t="s">
        <v>685</v>
      </c>
      <c r="E85" s="620" t="s">
        <v>529</v>
      </c>
      <c r="F85" s="620" t="s">
        <v>520</v>
      </c>
      <c r="G85" s="645">
        <f>H85+H86</f>
        <v>1484</v>
      </c>
      <c r="H85" s="145">
        <v>593</v>
      </c>
      <c r="I85" s="383"/>
      <c r="J85" s="69">
        <f>$O$3</f>
        <v>0</v>
      </c>
      <c r="K85" s="638">
        <f>SUM(G85-(G85*J85))</f>
        <v>1484</v>
      </c>
      <c r="L85" s="146">
        <f>SUM(H85-(H85*J85))</f>
        <v>593</v>
      </c>
      <c r="M85" s="78">
        <f>I85*L85</f>
        <v>0</v>
      </c>
      <c r="N85" s="70">
        <v>7.0999999999999994E-2</v>
      </c>
      <c r="O85" s="100">
        <v>9.5</v>
      </c>
      <c r="Q85" s="15">
        <f>I85*N85</f>
        <v>0</v>
      </c>
      <c r="R85" s="15">
        <f>I85*O85</f>
        <v>0</v>
      </c>
    </row>
    <row r="86" spans="1:18" s="34" customFormat="1" ht="15" customHeight="1" thickBot="1">
      <c r="A86" s="635"/>
      <c r="B86" s="117" t="s">
        <v>491</v>
      </c>
      <c r="C86" s="619"/>
      <c r="D86" s="627"/>
      <c r="E86" s="621"/>
      <c r="F86" s="621"/>
      <c r="G86" s="646"/>
      <c r="H86" s="144">
        <v>891</v>
      </c>
      <c r="I86" s="384"/>
      <c r="J86" s="73">
        <f>$O$3</f>
        <v>0</v>
      </c>
      <c r="K86" s="639"/>
      <c r="L86" s="308">
        <f>SUM(H86-(H86*J86))</f>
        <v>891</v>
      </c>
      <c r="M86" s="80">
        <f>I86*L86</f>
        <v>0</v>
      </c>
      <c r="N86" s="74">
        <v>0.19500000000000001</v>
      </c>
      <c r="O86" s="102">
        <v>28</v>
      </c>
      <c r="Q86" s="15">
        <f>I86*N86</f>
        <v>0</v>
      </c>
      <c r="R86" s="15">
        <f>I86*O86</f>
        <v>0</v>
      </c>
    </row>
    <row r="87" spans="1:18" ht="30" customHeight="1" thickBot="1">
      <c r="A87" s="629" t="s">
        <v>1103</v>
      </c>
      <c r="B87" s="630"/>
      <c r="C87" s="630"/>
      <c r="D87" s="630"/>
      <c r="E87" s="630"/>
      <c r="F87" s="630"/>
      <c r="G87" s="630"/>
      <c r="H87" s="631"/>
      <c r="I87" s="630"/>
      <c r="J87" s="630"/>
      <c r="K87" s="630"/>
      <c r="L87" s="630"/>
      <c r="M87" s="630"/>
      <c r="N87" s="630"/>
      <c r="O87" s="632"/>
    </row>
    <row r="88" spans="1:18" ht="30" customHeight="1" thickBot="1">
      <c r="A88" s="640" t="s">
        <v>438</v>
      </c>
      <c r="B88" s="641"/>
      <c r="C88" s="641"/>
      <c r="D88" s="641"/>
      <c r="E88" s="641"/>
      <c r="F88" s="641"/>
      <c r="G88" s="641"/>
      <c r="H88" s="641"/>
      <c r="I88" s="641"/>
      <c r="J88" s="641"/>
      <c r="K88" s="641"/>
      <c r="L88" s="641"/>
      <c r="M88" s="66"/>
      <c r="N88" s="64"/>
      <c r="O88" s="67"/>
    </row>
    <row r="89" spans="1:18" ht="30" customHeight="1" thickBot="1">
      <c r="A89" s="595" t="s">
        <v>492</v>
      </c>
      <c r="B89" s="596"/>
      <c r="C89" s="596"/>
      <c r="D89" s="596"/>
      <c r="E89" s="596"/>
      <c r="F89" s="596"/>
      <c r="G89" s="596"/>
      <c r="H89" s="596"/>
      <c r="I89" s="596"/>
      <c r="J89" s="596"/>
      <c r="K89" s="596"/>
      <c r="L89" s="596"/>
      <c r="M89" s="596"/>
      <c r="N89" s="596"/>
      <c r="O89" s="597"/>
    </row>
    <row r="90" spans="1:18" ht="15" customHeight="1" thickBot="1">
      <c r="A90" s="634" t="s">
        <v>493</v>
      </c>
      <c r="B90" s="116" t="s">
        <v>41</v>
      </c>
      <c r="C90" s="624" t="s">
        <v>533</v>
      </c>
      <c r="D90" s="626" t="s">
        <v>686</v>
      </c>
      <c r="E90" s="620" t="s">
        <v>530</v>
      </c>
      <c r="F90" s="620" t="s">
        <v>527</v>
      </c>
      <c r="G90" s="651">
        <f>H90+H91</f>
        <v>3357</v>
      </c>
      <c r="H90" s="103">
        <v>1346</v>
      </c>
      <c r="I90" s="75"/>
      <c r="J90" s="69">
        <f>$O$3</f>
        <v>0</v>
      </c>
      <c r="K90" s="690">
        <f>SUM(G90-(G90*J90))</f>
        <v>3357</v>
      </c>
      <c r="L90" s="111">
        <f>SUM(H90-(H90*J90))</f>
        <v>1346</v>
      </c>
      <c r="M90" s="78">
        <f>I90*L90</f>
        <v>0</v>
      </c>
      <c r="N90" s="70">
        <v>9.6000000000000002E-2</v>
      </c>
      <c r="O90" s="100">
        <v>12</v>
      </c>
      <c r="Q90" s="15">
        <f>I90*N90</f>
        <v>0</v>
      </c>
      <c r="R90" s="15">
        <f>I90*O90</f>
        <v>0</v>
      </c>
    </row>
    <row r="91" spans="1:18" ht="15" customHeight="1" thickBot="1">
      <c r="A91" s="635"/>
      <c r="B91" s="117" t="s">
        <v>374</v>
      </c>
      <c r="C91" s="619"/>
      <c r="D91" s="627"/>
      <c r="E91" s="621"/>
      <c r="F91" s="621"/>
      <c r="G91" s="652"/>
      <c r="H91" s="104">
        <v>2011</v>
      </c>
      <c r="I91" s="77"/>
      <c r="J91" s="73">
        <f>$O$3</f>
        <v>0</v>
      </c>
      <c r="K91" s="691"/>
      <c r="L91" s="112">
        <f>SUM(H91-(H91*J91))</f>
        <v>2011</v>
      </c>
      <c r="M91" s="80">
        <f>I91*L91</f>
        <v>0</v>
      </c>
      <c r="N91" s="74">
        <v>0.25</v>
      </c>
      <c r="O91" s="102">
        <v>44</v>
      </c>
      <c r="Q91" s="15">
        <f>I91*N91</f>
        <v>0</v>
      </c>
      <c r="R91" s="15">
        <f>I91*O91</f>
        <v>0</v>
      </c>
    </row>
    <row r="92" spans="1:18" ht="30" customHeight="1" thickBot="1">
      <c r="A92" s="629" t="s">
        <v>494</v>
      </c>
      <c r="B92" s="630"/>
      <c r="C92" s="630"/>
      <c r="D92" s="630"/>
      <c r="E92" s="630"/>
      <c r="F92" s="630"/>
      <c r="G92" s="630"/>
      <c r="H92" s="630"/>
      <c r="I92" s="630"/>
      <c r="J92" s="630"/>
      <c r="K92" s="630"/>
      <c r="L92" s="630"/>
      <c r="M92" s="630"/>
      <c r="N92" s="630"/>
      <c r="O92" s="632"/>
    </row>
    <row r="93" spans="1:18" ht="30" customHeight="1" thickBot="1">
      <c r="A93" s="640" t="s">
        <v>438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6"/>
      <c r="N93" s="64"/>
      <c r="O93" s="67"/>
    </row>
    <row r="94" spans="1:18" ht="30" customHeight="1" thickBot="1">
      <c r="A94" s="595" t="s">
        <v>487</v>
      </c>
      <c r="B94" s="596"/>
      <c r="C94" s="596"/>
      <c r="D94" s="596"/>
      <c r="E94" s="596"/>
      <c r="F94" s="596"/>
      <c r="G94" s="596"/>
      <c r="H94" s="628"/>
      <c r="I94" s="596"/>
      <c r="J94" s="596"/>
      <c r="K94" s="596"/>
      <c r="L94" s="596"/>
      <c r="M94" s="596"/>
      <c r="N94" s="596"/>
      <c r="O94" s="597"/>
    </row>
    <row r="95" spans="1:18" ht="15" customHeight="1">
      <c r="A95" s="634" t="s">
        <v>390</v>
      </c>
      <c r="B95" s="116" t="s">
        <v>392</v>
      </c>
      <c r="C95" s="618" t="s">
        <v>535</v>
      </c>
      <c r="D95" s="622" t="s">
        <v>534</v>
      </c>
      <c r="E95" s="620" t="s">
        <v>483</v>
      </c>
      <c r="F95" s="620" t="s">
        <v>484</v>
      </c>
      <c r="G95" s="645">
        <f>H95+H96</f>
        <v>1691</v>
      </c>
      <c r="H95" s="145">
        <v>676</v>
      </c>
      <c r="I95" s="383"/>
      <c r="J95" s="69">
        <f>$O$3</f>
        <v>0</v>
      </c>
      <c r="K95" s="638">
        <f>SUM(G95-(G95*J95))</f>
        <v>1691</v>
      </c>
      <c r="L95" s="146">
        <f>SUM(H95-(H95*J95))</f>
        <v>676</v>
      </c>
      <c r="M95" s="78">
        <f>I95*L95</f>
        <v>0</v>
      </c>
      <c r="N95" s="70">
        <v>6.9000000000000006E-2</v>
      </c>
      <c r="O95" s="100">
        <v>10</v>
      </c>
      <c r="Q95" s="15">
        <f>I95*N95</f>
        <v>0</v>
      </c>
      <c r="R95" s="15">
        <f>I95*O95</f>
        <v>0</v>
      </c>
    </row>
    <row r="96" spans="1:18" ht="15" customHeight="1" thickBot="1">
      <c r="A96" s="635"/>
      <c r="B96" s="117" t="s">
        <v>393</v>
      </c>
      <c r="C96" s="619"/>
      <c r="D96" s="627"/>
      <c r="E96" s="621"/>
      <c r="F96" s="621"/>
      <c r="G96" s="646"/>
      <c r="H96" s="386">
        <v>1015</v>
      </c>
      <c r="I96" s="384"/>
      <c r="J96" s="73">
        <f>$O$3</f>
        <v>0</v>
      </c>
      <c r="K96" s="639"/>
      <c r="L96" s="308">
        <f>SUM(H96-(H96*J96))</f>
        <v>1015</v>
      </c>
      <c r="M96" s="80">
        <f>I96*L96</f>
        <v>0</v>
      </c>
      <c r="N96" s="74">
        <v>0.192</v>
      </c>
      <c r="O96" s="102">
        <v>28</v>
      </c>
      <c r="Q96" s="15">
        <f>I96*N96</f>
        <v>0</v>
      </c>
      <c r="R96" s="15">
        <f>I96*O96</f>
        <v>0</v>
      </c>
    </row>
    <row r="97" spans="1:18" ht="15" customHeight="1">
      <c r="A97" s="634" t="s">
        <v>391</v>
      </c>
      <c r="B97" s="116" t="s">
        <v>394</v>
      </c>
      <c r="C97" s="618" t="s">
        <v>687</v>
      </c>
      <c r="D97" s="626" t="s">
        <v>688</v>
      </c>
      <c r="E97" s="620" t="s">
        <v>485</v>
      </c>
      <c r="F97" s="620" t="s">
        <v>466</v>
      </c>
      <c r="G97" s="645">
        <f>H97+H98</f>
        <v>1918</v>
      </c>
      <c r="H97" s="145">
        <v>777</v>
      </c>
      <c r="I97" s="383"/>
      <c r="J97" s="69">
        <f>$O$3</f>
        <v>0</v>
      </c>
      <c r="K97" s="638">
        <f>SUM(G97-(G97*J97))</f>
        <v>1918</v>
      </c>
      <c r="L97" s="146">
        <f>SUM(H97-(H97*J97))</f>
        <v>777</v>
      </c>
      <c r="M97" s="78">
        <f>I97*L97</f>
        <v>0</v>
      </c>
      <c r="N97" s="70">
        <v>6.9000000000000006E-2</v>
      </c>
      <c r="O97" s="100">
        <v>10</v>
      </c>
      <c r="Q97" s="15">
        <f>I97*N97</f>
        <v>0</v>
      </c>
      <c r="R97" s="15">
        <f>I97*O97</f>
        <v>0</v>
      </c>
    </row>
    <row r="98" spans="1:18" ht="15" customHeight="1" thickBot="1">
      <c r="A98" s="635"/>
      <c r="B98" s="117" t="s">
        <v>395</v>
      </c>
      <c r="C98" s="619"/>
      <c r="D98" s="627"/>
      <c r="E98" s="621"/>
      <c r="F98" s="621"/>
      <c r="G98" s="646"/>
      <c r="H98" s="144">
        <v>1141</v>
      </c>
      <c r="I98" s="384"/>
      <c r="J98" s="73">
        <f>$O$3</f>
        <v>0</v>
      </c>
      <c r="K98" s="639"/>
      <c r="L98" s="308">
        <f>SUM(H98-(H98*J98))</f>
        <v>1141</v>
      </c>
      <c r="M98" s="80">
        <f>I98*L98</f>
        <v>0</v>
      </c>
      <c r="N98" s="74">
        <v>0.19</v>
      </c>
      <c r="O98" s="102">
        <v>35</v>
      </c>
      <c r="Q98" s="15">
        <f>I98*N98</f>
        <v>0</v>
      </c>
      <c r="R98" s="15">
        <f>I98*O98</f>
        <v>0</v>
      </c>
    </row>
    <row r="99" spans="1:18" ht="30" customHeight="1" thickBot="1">
      <c r="A99" s="629" t="s">
        <v>495</v>
      </c>
      <c r="B99" s="630"/>
      <c r="C99" s="630"/>
      <c r="D99" s="630"/>
      <c r="E99" s="630"/>
      <c r="F99" s="630"/>
      <c r="G99" s="630"/>
      <c r="H99" s="631"/>
      <c r="I99" s="630"/>
      <c r="J99" s="630"/>
      <c r="K99" s="630"/>
      <c r="L99" s="630"/>
      <c r="M99" s="630"/>
      <c r="N99" s="630"/>
      <c r="O99" s="632"/>
    </row>
    <row r="100" spans="1:18" ht="30" customHeight="1" thickBot="1">
      <c r="A100" s="640" t="s">
        <v>702</v>
      </c>
      <c r="B100" s="641"/>
      <c r="C100" s="641"/>
      <c r="D100" s="641"/>
      <c r="E100" s="641"/>
      <c r="F100" s="641"/>
      <c r="G100" s="641"/>
      <c r="H100" s="641"/>
      <c r="I100" s="641"/>
      <c r="J100" s="641"/>
      <c r="K100" s="641"/>
      <c r="L100" s="641"/>
      <c r="M100" s="66"/>
      <c r="N100" s="64"/>
      <c r="O100" s="67"/>
    </row>
    <row r="101" spans="1:18" ht="30" customHeight="1" thickBot="1">
      <c r="A101" s="595" t="s">
        <v>496</v>
      </c>
      <c r="B101" s="596"/>
      <c r="C101" s="596"/>
      <c r="D101" s="596"/>
      <c r="E101" s="596"/>
      <c r="F101" s="596"/>
      <c r="G101" s="596"/>
      <c r="H101" s="628"/>
      <c r="I101" s="596"/>
      <c r="J101" s="596"/>
      <c r="K101" s="596"/>
      <c r="L101" s="596"/>
      <c r="M101" s="596"/>
      <c r="N101" s="596"/>
      <c r="O101" s="597"/>
    </row>
    <row r="102" spans="1:18" ht="14.1" customHeight="1">
      <c r="A102" s="634" t="s">
        <v>497</v>
      </c>
      <c r="B102" s="116" t="s">
        <v>51</v>
      </c>
      <c r="C102" s="649">
        <v>2.2000000000000002</v>
      </c>
      <c r="D102" s="643">
        <v>2.2999999999999998</v>
      </c>
      <c r="E102" s="620" t="s">
        <v>536</v>
      </c>
      <c r="F102" s="620" t="s">
        <v>537</v>
      </c>
      <c r="G102" s="645">
        <f>H102+H103</f>
        <v>1018</v>
      </c>
      <c r="H102" s="145">
        <v>410</v>
      </c>
      <c r="I102" s="383"/>
      <c r="J102" s="69">
        <f t="shared" ref="J102:J115" si="22">$O$3</f>
        <v>0</v>
      </c>
      <c r="K102" s="638">
        <f>SUM(G102-(G102*J102))</f>
        <v>1018</v>
      </c>
      <c r="L102" s="146">
        <f t="shared" ref="L102:L115" si="23">SUM(H102-(H102*J102))</f>
        <v>410</v>
      </c>
      <c r="M102" s="78">
        <f t="shared" ref="M102:M107" si="24">I102*L102</f>
        <v>0</v>
      </c>
      <c r="N102" s="70">
        <v>7.9000000000000001E-2</v>
      </c>
      <c r="O102" s="100">
        <v>10</v>
      </c>
      <c r="Q102" s="15">
        <f t="shared" ref="Q102:Q111" si="25">I102*N102</f>
        <v>0</v>
      </c>
      <c r="R102" s="15">
        <f t="shared" ref="R102:R111" si="26">I102*O102</f>
        <v>0</v>
      </c>
    </row>
    <row r="103" spans="1:18" ht="14.1" customHeight="1" thickBot="1">
      <c r="A103" s="635"/>
      <c r="B103" s="117" t="s">
        <v>375</v>
      </c>
      <c r="C103" s="650"/>
      <c r="D103" s="644"/>
      <c r="E103" s="621"/>
      <c r="F103" s="621"/>
      <c r="G103" s="646"/>
      <c r="H103" s="386">
        <v>608</v>
      </c>
      <c r="I103" s="384"/>
      <c r="J103" s="73">
        <f t="shared" si="22"/>
        <v>0</v>
      </c>
      <c r="K103" s="639"/>
      <c r="L103" s="308">
        <f t="shared" si="23"/>
        <v>608</v>
      </c>
      <c r="M103" s="80">
        <f t="shared" si="24"/>
        <v>0</v>
      </c>
      <c r="N103" s="74">
        <v>0.13800000000000001</v>
      </c>
      <c r="O103" s="102">
        <v>28</v>
      </c>
      <c r="Q103" s="15">
        <f t="shared" si="25"/>
        <v>0</v>
      </c>
      <c r="R103" s="15">
        <f t="shared" si="26"/>
        <v>0</v>
      </c>
    </row>
    <row r="104" spans="1:18" ht="14.1" customHeight="1">
      <c r="A104" s="634" t="s">
        <v>498</v>
      </c>
      <c r="B104" s="116" t="s">
        <v>52</v>
      </c>
      <c r="C104" s="649">
        <v>2.6</v>
      </c>
      <c r="D104" s="643">
        <v>2.95</v>
      </c>
      <c r="E104" s="620" t="s">
        <v>538</v>
      </c>
      <c r="F104" s="620" t="s">
        <v>539</v>
      </c>
      <c r="G104" s="645">
        <f>H104+H105</f>
        <v>1151</v>
      </c>
      <c r="H104" s="145">
        <v>458</v>
      </c>
      <c r="I104" s="383"/>
      <c r="J104" s="69">
        <f t="shared" si="22"/>
        <v>0</v>
      </c>
      <c r="K104" s="638">
        <f>SUM(G104-(G104*J104))</f>
        <v>1151</v>
      </c>
      <c r="L104" s="146">
        <f t="shared" si="23"/>
        <v>458</v>
      </c>
      <c r="M104" s="78">
        <f t="shared" si="24"/>
        <v>0</v>
      </c>
      <c r="N104" s="70">
        <v>7.9000000000000001E-2</v>
      </c>
      <c r="O104" s="100">
        <v>10</v>
      </c>
      <c r="Q104" s="15">
        <f t="shared" si="25"/>
        <v>0</v>
      </c>
      <c r="R104" s="15">
        <f t="shared" si="26"/>
        <v>0</v>
      </c>
    </row>
    <row r="105" spans="1:18" ht="13.5" customHeight="1" thickBot="1">
      <c r="A105" s="635"/>
      <c r="B105" s="117" t="s">
        <v>376</v>
      </c>
      <c r="C105" s="650"/>
      <c r="D105" s="644"/>
      <c r="E105" s="621"/>
      <c r="F105" s="621"/>
      <c r="G105" s="646"/>
      <c r="H105" s="144">
        <v>693</v>
      </c>
      <c r="I105" s="384"/>
      <c r="J105" s="73">
        <f t="shared" si="22"/>
        <v>0</v>
      </c>
      <c r="K105" s="639"/>
      <c r="L105" s="308">
        <f t="shared" si="23"/>
        <v>693</v>
      </c>
      <c r="M105" s="80">
        <f t="shared" si="24"/>
        <v>0</v>
      </c>
      <c r="N105" s="74">
        <v>0.13800000000000001</v>
      </c>
      <c r="O105" s="102">
        <v>28</v>
      </c>
      <c r="Q105" s="15">
        <f t="shared" si="25"/>
        <v>0</v>
      </c>
      <c r="R105" s="15">
        <f t="shared" si="26"/>
        <v>0</v>
      </c>
    </row>
    <row r="106" spans="1:18" ht="14.1" customHeight="1">
      <c r="A106" s="634" t="s">
        <v>499</v>
      </c>
      <c r="B106" s="116" t="s">
        <v>53</v>
      </c>
      <c r="C106" s="649">
        <v>3.25</v>
      </c>
      <c r="D106" s="643">
        <v>3.95</v>
      </c>
      <c r="E106" s="620" t="s">
        <v>540</v>
      </c>
      <c r="F106" s="620" t="s">
        <v>541</v>
      </c>
      <c r="G106" s="645">
        <f>H106+H107</f>
        <v>1318</v>
      </c>
      <c r="H106" s="264">
        <v>527</v>
      </c>
      <c r="I106" s="383"/>
      <c r="J106" s="69">
        <f t="shared" si="22"/>
        <v>0</v>
      </c>
      <c r="K106" s="638">
        <f>SUM(G106-(G106*J106))</f>
        <v>1318</v>
      </c>
      <c r="L106" s="146">
        <f t="shared" si="23"/>
        <v>527</v>
      </c>
      <c r="M106" s="78">
        <f t="shared" si="24"/>
        <v>0</v>
      </c>
      <c r="N106" s="70">
        <v>7.9000000000000001E-2</v>
      </c>
      <c r="O106" s="100">
        <v>10</v>
      </c>
      <c r="Q106" s="15">
        <f t="shared" si="25"/>
        <v>0</v>
      </c>
      <c r="R106" s="15">
        <f t="shared" si="26"/>
        <v>0</v>
      </c>
    </row>
    <row r="107" spans="1:18" ht="14.1" customHeight="1" thickBot="1">
      <c r="A107" s="635"/>
      <c r="B107" s="117" t="s">
        <v>377</v>
      </c>
      <c r="C107" s="650"/>
      <c r="D107" s="644"/>
      <c r="E107" s="621"/>
      <c r="F107" s="621"/>
      <c r="G107" s="646"/>
      <c r="H107" s="386">
        <v>791</v>
      </c>
      <c r="I107" s="384"/>
      <c r="J107" s="73">
        <f t="shared" si="22"/>
        <v>0</v>
      </c>
      <c r="K107" s="639"/>
      <c r="L107" s="308">
        <f t="shared" si="23"/>
        <v>791</v>
      </c>
      <c r="M107" s="80">
        <f t="shared" si="24"/>
        <v>0</v>
      </c>
      <c r="N107" s="74">
        <v>0.16500000000000001</v>
      </c>
      <c r="O107" s="102">
        <v>34</v>
      </c>
      <c r="Q107" s="15">
        <f t="shared" si="25"/>
        <v>0</v>
      </c>
      <c r="R107" s="15">
        <f t="shared" si="26"/>
        <v>0</v>
      </c>
    </row>
    <row r="108" spans="1:18" ht="14.1" customHeight="1">
      <c r="A108" s="670" t="s">
        <v>1184</v>
      </c>
      <c r="B108" s="271" t="s">
        <v>54</v>
      </c>
      <c r="C108" s="649">
        <v>4.25</v>
      </c>
      <c r="D108" s="643">
        <v>4.8</v>
      </c>
      <c r="E108" s="620" t="s">
        <v>547</v>
      </c>
      <c r="F108" s="620" t="s">
        <v>548</v>
      </c>
      <c r="G108" s="645">
        <f>H108+H109</f>
        <v>1897</v>
      </c>
      <c r="H108" s="145">
        <v>758</v>
      </c>
      <c r="I108" s="383"/>
      <c r="J108" s="69">
        <f t="shared" si="22"/>
        <v>0</v>
      </c>
      <c r="K108" s="638">
        <f>SUM(G108-(G108*J108))</f>
        <v>1897</v>
      </c>
      <c r="L108" s="146">
        <f t="shared" si="23"/>
        <v>758</v>
      </c>
      <c r="M108" s="78">
        <f t="shared" ref="M108:M115" si="27">I108*L108</f>
        <v>0</v>
      </c>
      <c r="N108" s="70">
        <v>8.6999999999999994E-2</v>
      </c>
      <c r="O108" s="100">
        <v>12</v>
      </c>
      <c r="Q108" s="15">
        <f t="shared" si="25"/>
        <v>0</v>
      </c>
      <c r="R108" s="15">
        <f t="shared" si="26"/>
        <v>0</v>
      </c>
    </row>
    <row r="109" spans="1:18" ht="14.1" customHeight="1" thickBot="1">
      <c r="A109" s="671"/>
      <c r="B109" s="273" t="s">
        <v>378</v>
      </c>
      <c r="C109" s="650"/>
      <c r="D109" s="644"/>
      <c r="E109" s="621"/>
      <c r="F109" s="621"/>
      <c r="G109" s="646"/>
      <c r="H109" s="144">
        <v>1139</v>
      </c>
      <c r="I109" s="384"/>
      <c r="J109" s="73">
        <f t="shared" si="22"/>
        <v>0</v>
      </c>
      <c r="K109" s="639"/>
      <c r="L109" s="308">
        <f t="shared" si="23"/>
        <v>1139</v>
      </c>
      <c r="M109" s="80">
        <f t="shared" si="27"/>
        <v>0</v>
      </c>
      <c r="N109" s="74">
        <v>0.189</v>
      </c>
      <c r="O109" s="102">
        <v>39</v>
      </c>
      <c r="Q109" s="15">
        <f t="shared" si="25"/>
        <v>0</v>
      </c>
      <c r="R109" s="15">
        <f t="shared" si="26"/>
        <v>0</v>
      </c>
    </row>
    <row r="110" spans="1:18" ht="14.1" customHeight="1">
      <c r="A110" s="634" t="s">
        <v>500</v>
      </c>
      <c r="B110" s="116" t="s">
        <v>56</v>
      </c>
      <c r="C110" s="649">
        <v>5.4</v>
      </c>
      <c r="D110" s="643">
        <v>5.7</v>
      </c>
      <c r="E110" s="620" t="s">
        <v>542</v>
      </c>
      <c r="F110" s="620" t="s">
        <v>543</v>
      </c>
      <c r="G110" s="645">
        <f>H110+H111</f>
        <v>2510</v>
      </c>
      <c r="H110" s="264">
        <v>1006</v>
      </c>
      <c r="I110" s="383"/>
      <c r="J110" s="69">
        <f t="shared" si="22"/>
        <v>0</v>
      </c>
      <c r="K110" s="638">
        <f>SUM(G110-(G110*J110))</f>
        <v>2510</v>
      </c>
      <c r="L110" s="146">
        <f t="shared" si="23"/>
        <v>1006</v>
      </c>
      <c r="M110" s="78">
        <f t="shared" si="27"/>
        <v>0</v>
      </c>
      <c r="N110" s="70">
        <v>0.191</v>
      </c>
      <c r="O110" s="100">
        <v>22</v>
      </c>
      <c r="Q110" s="15">
        <f t="shared" si="25"/>
        <v>0</v>
      </c>
      <c r="R110" s="15">
        <f t="shared" si="26"/>
        <v>0</v>
      </c>
    </row>
    <row r="111" spans="1:18" ht="14.1" customHeight="1" thickBot="1">
      <c r="A111" s="635"/>
      <c r="B111" s="117" t="s">
        <v>379</v>
      </c>
      <c r="C111" s="650"/>
      <c r="D111" s="644"/>
      <c r="E111" s="621"/>
      <c r="F111" s="621"/>
      <c r="G111" s="646"/>
      <c r="H111" s="386">
        <v>1504</v>
      </c>
      <c r="I111" s="384"/>
      <c r="J111" s="73">
        <f t="shared" si="22"/>
        <v>0</v>
      </c>
      <c r="K111" s="639"/>
      <c r="L111" s="308">
        <f t="shared" si="23"/>
        <v>1504</v>
      </c>
      <c r="M111" s="80">
        <f t="shared" si="27"/>
        <v>0</v>
      </c>
      <c r="N111" s="74">
        <v>0.307</v>
      </c>
      <c r="O111" s="102">
        <v>56</v>
      </c>
      <c r="Q111" s="15">
        <f t="shared" si="25"/>
        <v>0</v>
      </c>
      <c r="R111" s="15">
        <f t="shared" si="26"/>
        <v>0</v>
      </c>
    </row>
    <row r="112" spans="1:18" ht="14.1" customHeight="1">
      <c r="A112" s="634" t="s">
        <v>501</v>
      </c>
      <c r="B112" s="116" t="s">
        <v>57</v>
      </c>
      <c r="C112" s="649">
        <v>6.8</v>
      </c>
      <c r="D112" s="643">
        <v>7.4</v>
      </c>
      <c r="E112" s="620" t="s">
        <v>544</v>
      </c>
      <c r="F112" s="620" t="s">
        <v>543</v>
      </c>
      <c r="G112" s="645">
        <f>H112+H113</f>
        <v>2859</v>
      </c>
      <c r="H112" s="145">
        <v>1146</v>
      </c>
      <c r="I112" s="383"/>
      <c r="J112" s="69">
        <f t="shared" si="22"/>
        <v>0</v>
      </c>
      <c r="K112" s="638">
        <f>SUM(G112-(G112*J112))</f>
        <v>2859</v>
      </c>
      <c r="L112" s="146">
        <f t="shared" si="23"/>
        <v>1146</v>
      </c>
      <c r="M112" s="78">
        <f t="shared" si="27"/>
        <v>0</v>
      </c>
      <c r="N112" s="70">
        <v>0.191</v>
      </c>
      <c r="O112" s="100">
        <v>22</v>
      </c>
      <c r="Q112" s="15">
        <f>I112*N112</f>
        <v>0</v>
      </c>
      <c r="R112" s="15">
        <f>I112*O112</f>
        <v>0</v>
      </c>
    </row>
    <row r="113" spans="1:18" ht="14.1" customHeight="1" thickBot="1">
      <c r="A113" s="635"/>
      <c r="B113" s="117" t="s">
        <v>191</v>
      </c>
      <c r="C113" s="650"/>
      <c r="D113" s="644"/>
      <c r="E113" s="621"/>
      <c r="F113" s="621"/>
      <c r="G113" s="646"/>
      <c r="H113" s="144">
        <v>1713</v>
      </c>
      <c r="I113" s="384"/>
      <c r="J113" s="73">
        <f t="shared" si="22"/>
        <v>0</v>
      </c>
      <c r="K113" s="639"/>
      <c r="L113" s="308">
        <f t="shared" si="23"/>
        <v>1713</v>
      </c>
      <c r="M113" s="80">
        <f t="shared" si="27"/>
        <v>0</v>
      </c>
      <c r="N113" s="74">
        <v>0.307</v>
      </c>
      <c r="O113" s="102">
        <v>63</v>
      </c>
      <c r="Q113" s="15">
        <f>I113*N113</f>
        <v>0</v>
      </c>
      <c r="R113" s="15">
        <f>I113*O113</f>
        <v>0</v>
      </c>
    </row>
    <row r="114" spans="1:18" ht="14.1" customHeight="1">
      <c r="A114" s="634" t="s">
        <v>502</v>
      </c>
      <c r="B114" s="116" t="s">
        <v>72</v>
      </c>
      <c r="C114" s="649">
        <v>7.9</v>
      </c>
      <c r="D114" s="643">
        <v>8.4</v>
      </c>
      <c r="E114" s="620" t="s">
        <v>545</v>
      </c>
      <c r="F114" s="620" t="s">
        <v>546</v>
      </c>
      <c r="G114" s="645">
        <f>H114+H115</f>
        <v>3684</v>
      </c>
      <c r="H114" s="264">
        <v>1473</v>
      </c>
      <c r="I114" s="383"/>
      <c r="J114" s="69">
        <f t="shared" si="22"/>
        <v>0</v>
      </c>
      <c r="K114" s="638">
        <f>SUM(G114-(G114*J114))</f>
        <v>3684</v>
      </c>
      <c r="L114" s="146">
        <f t="shared" si="23"/>
        <v>1473</v>
      </c>
      <c r="M114" s="78">
        <f t="shared" si="27"/>
        <v>0</v>
      </c>
      <c r="N114" s="70">
        <v>0.191</v>
      </c>
      <c r="O114" s="100">
        <v>22</v>
      </c>
      <c r="Q114" s="15">
        <f>I114*N114</f>
        <v>0</v>
      </c>
      <c r="R114" s="15">
        <f>I114*O114</f>
        <v>0</v>
      </c>
    </row>
    <row r="115" spans="1:18" ht="14.1" customHeight="1" thickBot="1">
      <c r="A115" s="635"/>
      <c r="B115" s="117" t="s">
        <v>380</v>
      </c>
      <c r="C115" s="650"/>
      <c r="D115" s="644"/>
      <c r="E115" s="621"/>
      <c r="F115" s="621"/>
      <c r="G115" s="646"/>
      <c r="H115" s="144">
        <v>2211</v>
      </c>
      <c r="I115" s="384"/>
      <c r="J115" s="73">
        <f t="shared" si="22"/>
        <v>0</v>
      </c>
      <c r="K115" s="639"/>
      <c r="L115" s="308">
        <f t="shared" si="23"/>
        <v>2211</v>
      </c>
      <c r="M115" s="80">
        <f t="shared" si="27"/>
        <v>0</v>
      </c>
      <c r="N115" s="74">
        <v>0.46500000000000002</v>
      </c>
      <c r="O115" s="102">
        <v>86</v>
      </c>
      <c r="Q115" s="15">
        <f>I115*N115</f>
        <v>0</v>
      </c>
      <c r="R115" s="15">
        <f>I115*O115</f>
        <v>0</v>
      </c>
    </row>
    <row r="116" spans="1:18" ht="30" customHeight="1" thickBot="1">
      <c r="A116" s="629" t="s">
        <v>508</v>
      </c>
      <c r="B116" s="630"/>
      <c r="C116" s="630"/>
      <c r="D116" s="630"/>
      <c r="E116" s="630"/>
      <c r="F116" s="630"/>
      <c r="G116" s="630"/>
      <c r="H116" s="631"/>
      <c r="I116" s="630"/>
      <c r="J116" s="630"/>
      <c r="K116" s="630"/>
      <c r="L116" s="630"/>
      <c r="M116" s="630"/>
      <c r="N116" s="630"/>
      <c r="O116" s="632"/>
    </row>
    <row r="117" spans="1:18" ht="30" customHeight="1" thickBot="1">
      <c r="A117" s="640" t="s">
        <v>507</v>
      </c>
      <c r="B117" s="641"/>
      <c r="C117" s="641"/>
      <c r="D117" s="641"/>
      <c r="E117" s="641"/>
      <c r="F117" s="641"/>
      <c r="G117" s="641"/>
      <c r="H117" s="641"/>
      <c r="I117" s="641"/>
      <c r="J117" s="641"/>
      <c r="K117" s="641"/>
      <c r="L117" s="641"/>
      <c r="M117" s="66"/>
      <c r="N117" s="64"/>
      <c r="O117" s="67"/>
    </row>
    <row r="118" spans="1:18" ht="30" customHeight="1" thickBot="1">
      <c r="A118" s="595" t="s">
        <v>462</v>
      </c>
      <c r="B118" s="596"/>
      <c r="C118" s="596"/>
      <c r="D118" s="596"/>
      <c r="E118" s="596"/>
      <c r="F118" s="596"/>
      <c r="G118" s="596"/>
      <c r="H118" s="628"/>
      <c r="I118" s="596"/>
      <c r="J118" s="596"/>
      <c r="K118" s="596"/>
      <c r="L118" s="596"/>
      <c r="M118" s="596"/>
      <c r="N118" s="596"/>
      <c r="O118" s="597"/>
    </row>
    <row r="119" spans="1:18" ht="15" customHeight="1" thickBot="1">
      <c r="A119" s="634" t="s">
        <v>423</v>
      </c>
      <c r="B119" s="116" t="s">
        <v>415</v>
      </c>
      <c r="C119" s="624" t="s">
        <v>549</v>
      </c>
      <c r="D119" s="643" t="s">
        <v>550</v>
      </c>
      <c r="E119" s="620" t="s">
        <v>555</v>
      </c>
      <c r="F119" s="620" t="s">
        <v>556</v>
      </c>
      <c r="G119" s="645">
        <f>H119+H120</f>
        <v>3460</v>
      </c>
      <c r="H119" s="145">
        <v>1473</v>
      </c>
      <c r="I119" s="383"/>
      <c r="J119" s="69">
        <f t="shared" ref="J119:J124" si="28">$O$3</f>
        <v>0</v>
      </c>
      <c r="K119" s="638">
        <f>SUM(G119-(G119*J119))</f>
        <v>3460</v>
      </c>
      <c r="L119" s="146">
        <f t="shared" ref="L119:L124" si="29">SUM(H119-(H119*J119))</f>
        <v>1473</v>
      </c>
      <c r="M119" s="78">
        <f t="shared" ref="M119:M124" si="30">I119*L119</f>
        <v>0</v>
      </c>
      <c r="N119" s="70">
        <v>0.17799999999999999</v>
      </c>
      <c r="O119" s="100">
        <v>17</v>
      </c>
      <c r="Q119" s="15">
        <f t="shared" ref="Q119:Q124" si="31">I119*N119</f>
        <v>0</v>
      </c>
      <c r="R119" s="15">
        <f t="shared" ref="R119:R124" si="32">I119*O119</f>
        <v>0</v>
      </c>
    </row>
    <row r="120" spans="1:18" ht="15" customHeight="1" thickBot="1">
      <c r="A120" s="635"/>
      <c r="B120" s="117" t="s">
        <v>416</v>
      </c>
      <c r="C120" s="619"/>
      <c r="D120" s="644"/>
      <c r="E120" s="621"/>
      <c r="F120" s="621"/>
      <c r="G120" s="646"/>
      <c r="H120" s="386">
        <v>1987</v>
      </c>
      <c r="I120" s="384"/>
      <c r="J120" s="69">
        <f t="shared" si="28"/>
        <v>0</v>
      </c>
      <c r="K120" s="639"/>
      <c r="L120" s="308">
        <f t="shared" si="29"/>
        <v>1987</v>
      </c>
      <c r="M120" s="80">
        <f t="shared" si="30"/>
        <v>0</v>
      </c>
      <c r="N120" s="74">
        <v>0.26600000000000001</v>
      </c>
      <c r="O120" s="102">
        <v>43</v>
      </c>
      <c r="Q120" s="15">
        <f t="shared" si="31"/>
        <v>0</v>
      </c>
      <c r="R120" s="15">
        <f t="shared" si="32"/>
        <v>0</v>
      </c>
    </row>
    <row r="121" spans="1:18" ht="15" customHeight="1" thickBot="1">
      <c r="A121" s="634" t="s">
        <v>422</v>
      </c>
      <c r="B121" s="116" t="s">
        <v>417</v>
      </c>
      <c r="C121" s="649" t="s">
        <v>551</v>
      </c>
      <c r="D121" s="643" t="s">
        <v>552</v>
      </c>
      <c r="E121" s="620" t="s">
        <v>557</v>
      </c>
      <c r="F121" s="620" t="s">
        <v>548</v>
      </c>
      <c r="G121" s="645">
        <f>H121+H122</f>
        <v>3769</v>
      </c>
      <c r="H121" s="145">
        <v>1624</v>
      </c>
      <c r="I121" s="383"/>
      <c r="J121" s="69">
        <f t="shared" si="28"/>
        <v>0</v>
      </c>
      <c r="K121" s="638">
        <f>SUM(G121-(G121*J121))</f>
        <v>3769</v>
      </c>
      <c r="L121" s="146">
        <f t="shared" si="29"/>
        <v>1624</v>
      </c>
      <c r="M121" s="78">
        <f t="shared" si="30"/>
        <v>0</v>
      </c>
      <c r="N121" s="70">
        <v>0.17799999999999999</v>
      </c>
      <c r="O121" s="100">
        <v>17</v>
      </c>
      <c r="Q121" s="15">
        <f t="shared" si="31"/>
        <v>0</v>
      </c>
      <c r="R121" s="15">
        <f t="shared" si="32"/>
        <v>0</v>
      </c>
    </row>
    <row r="122" spans="1:18" ht="15" customHeight="1" thickBot="1">
      <c r="A122" s="635"/>
      <c r="B122" s="117" t="s">
        <v>418</v>
      </c>
      <c r="C122" s="650"/>
      <c r="D122" s="644"/>
      <c r="E122" s="621"/>
      <c r="F122" s="621"/>
      <c r="G122" s="646"/>
      <c r="H122" s="144">
        <v>2145</v>
      </c>
      <c r="I122" s="384"/>
      <c r="J122" s="69">
        <f t="shared" si="28"/>
        <v>0</v>
      </c>
      <c r="K122" s="639"/>
      <c r="L122" s="308">
        <f t="shared" si="29"/>
        <v>2145</v>
      </c>
      <c r="M122" s="80">
        <f t="shared" si="30"/>
        <v>0</v>
      </c>
      <c r="N122" s="74">
        <v>0.26600000000000001</v>
      </c>
      <c r="O122" s="102">
        <v>43</v>
      </c>
      <c r="Q122" s="15">
        <f t="shared" si="31"/>
        <v>0</v>
      </c>
      <c r="R122" s="15">
        <f t="shared" si="32"/>
        <v>0</v>
      </c>
    </row>
    <row r="123" spans="1:18" ht="15" customHeight="1" thickBot="1">
      <c r="A123" s="634" t="s">
        <v>421</v>
      </c>
      <c r="B123" s="116" t="s">
        <v>419</v>
      </c>
      <c r="C123" s="649" t="s">
        <v>553</v>
      </c>
      <c r="D123" s="643" t="s">
        <v>554</v>
      </c>
      <c r="E123" s="620" t="s">
        <v>525</v>
      </c>
      <c r="F123" s="620" t="s">
        <v>527</v>
      </c>
      <c r="G123" s="645">
        <f>H123+H124</f>
        <v>4083</v>
      </c>
      <c r="H123" s="264">
        <v>1776</v>
      </c>
      <c r="I123" s="383"/>
      <c r="J123" s="69">
        <f t="shared" si="28"/>
        <v>0</v>
      </c>
      <c r="K123" s="638">
        <f>SUM(G123-(G123*J123))</f>
        <v>4083</v>
      </c>
      <c r="L123" s="146">
        <f t="shared" si="29"/>
        <v>1776</v>
      </c>
      <c r="M123" s="78">
        <f t="shared" si="30"/>
        <v>0</v>
      </c>
      <c r="N123" s="70">
        <v>0.17799999999999999</v>
      </c>
      <c r="O123" s="100">
        <v>17</v>
      </c>
      <c r="Q123" s="15">
        <f t="shared" si="31"/>
        <v>0</v>
      </c>
      <c r="R123" s="15">
        <f t="shared" si="32"/>
        <v>0</v>
      </c>
    </row>
    <row r="124" spans="1:18" ht="15" customHeight="1" thickBot="1">
      <c r="A124" s="635"/>
      <c r="B124" s="117" t="s">
        <v>420</v>
      </c>
      <c r="C124" s="650"/>
      <c r="D124" s="644"/>
      <c r="E124" s="621"/>
      <c r="F124" s="621"/>
      <c r="G124" s="646"/>
      <c r="H124" s="144">
        <v>2307</v>
      </c>
      <c r="I124" s="384"/>
      <c r="J124" s="69">
        <f t="shared" si="28"/>
        <v>0</v>
      </c>
      <c r="K124" s="639"/>
      <c r="L124" s="308">
        <f t="shared" si="29"/>
        <v>2307</v>
      </c>
      <c r="M124" s="80">
        <f t="shared" si="30"/>
        <v>0</v>
      </c>
      <c r="N124" s="74">
        <v>0.26600000000000001</v>
      </c>
      <c r="O124" s="102">
        <v>43</v>
      </c>
      <c r="Q124" s="15">
        <f t="shared" si="31"/>
        <v>0</v>
      </c>
      <c r="R124" s="15">
        <f t="shared" si="32"/>
        <v>0</v>
      </c>
    </row>
    <row r="125" spans="1:18" ht="30" customHeight="1" thickBot="1">
      <c r="A125" s="629" t="s">
        <v>506</v>
      </c>
      <c r="B125" s="630"/>
      <c r="C125" s="630"/>
      <c r="D125" s="630"/>
      <c r="E125" s="630"/>
      <c r="F125" s="630"/>
      <c r="G125" s="630"/>
      <c r="H125" s="631"/>
      <c r="I125" s="630"/>
      <c r="J125" s="630"/>
      <c r="K125" s="630"/>
      <c r="L125" s="630"/>
      <c r="M125" s="630"/>
      <c r="N125" s="630"/>
      <c r="O125" s="632"/>
    </row>
    <row r="126" spans="1:18" ht="30" customHeight="1" thickBot="1">
      <c r="A126" s="640" t="s">
        <v>507</v>
      </c>
      <c r="B126" s="641"/>
      <c r="C126" s="641"/>
      <c r="D126" s="641"/>
      <c r="E126" s="641"/>
      <c r="F126" s="641"/>
      <c r="G126" s="641"/>
      <c r="H126" s="641"/>
      <c r="I126" s="641"/>
      <c r="J126" s="641"/>
      <c r="K126" s="641"/>
      <c r="L126" s="641"/>
      <c r="M126" s="66"/>
      <c r="N126" s="64"/>
      <c r="O126" s="67"/>
    </row>
    <row r="127" spans="1:18" ht="30" customHeight="1" thickBot="1">
      <c r="A127" s="595" t="s">
        <v>487</v>
      </c>
      <c r="B127" s="596"/>
      <c r="C127" s="596"/>
      <c r="D127" s="596"/>
      <c r="E127" s="596"/>
      <c r="F127" s="596"/>
      <c r="G127" s="596"/>
      <c r="H127" s="628"/>
      <c r="I127" s="596"/>
      <c r="J127" s="596"/>
      <c r="K127" s="596"/>
      <c r="L127" s="596"/>
      <c r="M127" s="596"/>
      <c r="N127" s="596"/>
      <c r="O127" s="597"/>
    </row>
    <row r="128" spans="1:18" ht="15" customHeight="1" thickBot="1">
      <c r="A128" s="634" t="s">
        <v>503</v>
      </c>
      <c r="B128" s="116" t="s">
        <v>45</v>
      </c>
      <c r="C128" s="649" t="s">
        <v>558</v>
      </c>
      <c r="D128" s="643" t="s">
        <v>550</v>
      </c>
      <c r="E128" s="620" t="s">
        <v>555</v>
      </c>
      <c r="F128" s="620" t="s">
        <v>556</v>
      </c>
      <c r="G128" s="645">
        <f>H128+H129</f>
        <v>2946</v>
      </c>
      <c r="H128" s="145">
        <v>1473</v>
      </c>
      <c r="I128" s="383"/>
      <c r="J128" s="69">
        <f t="shared" ref="J128:J133" si="33">$O$3</f>
        <v>0</v>
      </c>
      <c r="K128" s="638">
        <f>SUM(G128-(G128*J128))</f>
        <v>2946</v>
      </c>
      <c r="L128" s="146">
        <f t="shared" ref="L128:L133" si="34">SUM(H128-(H128*J128))</f>
        <v>1473</v>
      </c>
      <c r="M128" s="78">
        <f t="shared" ref="M128:M133" si="35">I128*L128</f>
        <v>0</v>
      </c>
      <c r="N128" s="70">
        <v>0.16800000000000001</v>
      </c>
      <c r="O128" s="100">
        <v>17</v>
      </c>
      <c r="Q128" s="15">
        <f t="shared" ref="Q128:Q133" si="36">I128*N128</f>
        <v>0</v>
      </c>
      <c r="R128" s="15">
        <f t="shared" ref="R128:R133" si="37">I128*O128</f>
        <v>0</v>
      </c>
    </row>
    <row r="129" spans="1:18" ht="15" customHeight="1" thickBot="1">
      <c r="A129" s="635"/>
      <c r="B129" s="117" t="s">
        <v>188</v>
      </c>
      <c r="C129" s="650"/>
      <c r="D129" s="644"/>
      <c r="E129" s="621"/>
      <c r="F129" s="621"/>
      <c r="G129" s="646"/>
      <c r="H129" s="386">
        <v>1473</v>
      </c>
      <c r="I129" s="384"/>
      <c r="J129" s="69">
        <f t="shared" si="33"/>
        <v>0</v>
      </c>
      <c r="K129" s="639"/>
      <c r="L129" s="308">
        <f t="shared" si="34"/>
        <v>1473</v>
      </c>
      <c r="M129" s="80">
        <f t="shared" si="35"/>
        <v>0</v>
      </c>
      <c r="N129" s="74">
        <v>0.23799999999999999</v>
      </c>
      <c r="O129" s="102">
        <v>40</v>
      </c>
      <c r="Q129" s="15">
        <f t="shared" si="36"/>
        <v>0</v>
      </c>
      <c r="R129" s="15">
        <f t="shared" si="37"/>
        <v>0</v>
      </c>
    </row>
    <row r="130" spans="1:18" ht="15" customHeight="1" thickBot="1">
      <c r="A130" s="634" t="s">
        <v>504</v>
      </c>
      <c r="B130" s="116" t="s">
        <v>46</v>
      </c>
      <c r="C130" s="649" t="s">
        <v>559</v>
      </c>
      <c r="D130" s="643" t="s">
        <v>560</v>
      </c>
      <c r="E130" s="620" t="s">
        <v>563</v>
      </c>
      <c r="F130" s="620" t="s">
        <v>548</v>
      </c>
      <c r="G130" s="645">
        <f>H130+H131</f>
        <v>3248</v>
      </c>
      <c r="H130" s="145">
        <v>1624</v>
      </c>
      <c r="I130" s="383"/>
      <c r="J130" s="69">
        <f t="shared" si="33"/>
        <v>0</v>
      </c>
      <c r="K130" s="638">
        <f>SUM(G130-(G130*J130))</f>
        <v>3248</v>
      </c>
      <c r="L130" s="146">
        <f t="shared" si="34"/>
        <v>1624</v>
      </c>
      <c r="M130" s="78">
        <f t="shared" si="35"/>
        <v>0</v>
      </c>
      <c r="N130" s="70">
        <v>0.17</v>
      </c>
      <c r="O130" s="100">
        <v>17</v>
      </c>
      <c r="Q130" s="15">
        <f t="shared" si="36"/>
        <v>0</v>
      </c>
      <c r="R130" s="15">
        <f t="shared" si="37"/>
        <v>0</v>
      </c>
    </row>
    <row r="131" spans="1:18" ht="15" customHeight="1" thickBot="1">
      <c r="A131" s="635"/>
      <c r="B131" s="117" t="s">
        <v>189</v>
      </c>
      <c r="C131" s="650"/>
      <c r="D131" s="644"/>
      <c r="E131" s="621"/>
      <c r="F131" s="621"/>
      <c r="G131" s="646"/>
      <c r="H131" s="144">
        <v>1624</v>
      </c>
      <c r="I131" s="384"/>
      <c r="J131" s="69">
        <f t="shared" si="33"/>
        <v>0</v>
      </c>
      <c r="K131" s="639"/>
      <c r="L131" s="308">
        <f t="shared" si="34"/>
        <v>1624</v>
      </c>
      <c r="M131" s="80">
        <f t="shared" si="35"/>
        <v>0</v>
      </c>
      <c r="N131" s="74">
        <v>0.23799999999999999</v>
      </c>
      <c r="O131" s="102">
        <v>40</v>
      </c>
      <c r="Q131" s="15">
        <f t="shared" si="36"/>
        <v>0</v>
      </c>
      <c r="R131" s="15">
        <f t="shared" si="37"/>
        <v>0</v>
      </c>
    </row>
    <row r="132" spans="1:18" ht="15" customHeight="1" thickBot="1">
      <c r="A132" s="634" t="s">
        <v>505</v>
      </c>
      <c r="B132" s="116" t="s">
        <v>47</v>
      </c>
      <c r="C132" s="649" t="s">
        <v>561</v>
      </c>
      <c r="D132" s="643" t="s">
        <v>562</v>
      </c>
      <c r="E132" s="620" t="s">
        <v>525</v>
      </c>
      <c r="F132" s="620" t="s">
        <v>527</v>
      </c>
      <c r="G132" s="645">
        <f>H132+H133</f>
        <v>3552</v>
      </c>
      <c r="H132" s="264">
        <v>1776</v>
      </c>
      <c r="I132" s="383"/>
      <c r="J132" s="69">
        <f t="shared" si="33"/>
        <v>0</v>
      </c>
      <c r="K132" s="638">
        <f>SUM(G132-(G132*J132))</f>
        <v>3552</v>
      </c>
      <c r="L132" s="146">
        <f t="shared" si="34"/>
        <v>1776</v>
      </c>
      <c r="M132" s="78">
        <f t="shared" si="35"/>
        <v>0</v>
      </c>
      <c r="N132" s="70">
        <v>0.17</v>
      </c>
      <c r="O132" s="100">
        <v>17</v>
      </c>
      <c r="Q132" s="15">
        <f t="shared" si="36"/>
        <v>0</v>
      </c>
      <c r="R132" s="15">
        <f t="shared" si="37"/>
        <v>0</v>
      </c>
    </row>
    <row r="133" spans="1:18" ht="15" customHeight="1" thickBot="1">
      <c r="A133" s="635"/>
      <c r="B133" s="117" t="s">
        <v>283</v>
      </c>
      <c r="C133" s="650"/>
      <c r="D133" s="644"/>
      <c r="E133" s="621"/>
      <c r="F133" s="621"/>
      <c r="G133" s="646"/>
      <c r="H133" s="144">
        <v>1776</v>
      </c>
      <c r="I133" s="384"/>
      <c r="J133" s="154">
        <f t="shared" si="33"/>
        <v>0</v>
      </c>
      <c r="K133" s="639"/>
      <c r="L133" s="308">
        <f t="shared" si="34"/>
        <v>1776</v>
      </c>
      <c r="M133" s="80">
        <f t="shared" si="35"/>
        <v>0</v>
      </c>
      <c r="N133" s="74">
        <v>0.254</v>
      </c>
      <c r="O133" s="102">
        <v>44</v>
      </c>
      <c r="Q133" s="15">
        <f t="shared" si="36"/>
        <v>0</v>
      </c>
      <c r="R133" s="15">
        <f t="shared" si="37"/>
        <v>0</v>
      </c>
    </row>
    <row r="134" spans="1:18" ht="7.9" customHeight="1">
      <c r="A134" s="119"/>
      <c r="B134" s="120"/>
      <c r="C134" s="121"/>
      <c r="D134" s="121"/>
      <c r="E134" s="122"/>
      <c r="F134" s="122"/>
      <c r="G134" s="113"/>
      <c r="H134" s="113"/>
      <c r="I134" s="123"/>
      <c r="J134" s="124"/>
      <c r="K134" s="113"/>
      <c r="L134" s="113"/>
      <c r="M134" s="125"/>
      <c r="N134" s="126"/>
      <c r="O134" s="127"/>
    </row>
    <row r="135" spans="1:18" ht="15" customHeight="1">
      <c r="A135" s="692" t="s">
        <v>0</v>
      </c>
      <c r="B135" s="692"/>
      <c r="C135" s="692"/>
      <c r="D135" s="692"/>
      <c r="E135" s="692"/>
      <c r="F135" s="692"/>
      <c r="G135" s="692"/>
      <c r="H135" s="692"/>
      <c r="I135" s="692"/>
      <c r="J135" s="692"/>
      <c r="K135" s="692"/>
      <c r="L135" s="692"/>
      <c r="M135" s="692"/>
      <c r="N135" s="692"/>
      <c r="O135" s="692"/>
    </row>
    <row r="136" spans="1:18" ht="6" customHeight="1" thickBot="1">
      <c r="A136" s="19"/>
      <c r="B136" s="51"/>
      <c r="C136" s="19"/>
      <c r="D136" s="19"/>
      <c r="E136" s="19"/>
      <c r="F136" s="19"/>
      <c r="G136" s="52"/>
      <c r="H136" s="20"/>
      <c r="J136" s="16"/>
      <c r="M136" s="17"/>
    </row>
    <row r="137" spans="1:18" ht="30" customHeight="1" thickBot="1">
      <c r="A137" s="316" t="s">
        <v>381</v>
      </c>
      <c r="B137" s="657" t="s">
        <v>383</v>
      </c>
      <c r="C137" s="658"/>
      <c r="D137" s="658"/>
      <c r="E137" s="693" t="s">
        <v>509</v>
      </c>
      <c r="F137" s="658"/>
      <c r="G137" s="694"/>
      <c r="H137" s="65"/>
      <c r="I137" s="128"/>
      <c r="J137" s="129"/>
      <c r="K137" s="128"/>
      <c r="L137" s="128"/>
      <c r="M137" s="128"/>
      <c r="N137" s="128"/>
      <c r="O137" s="130"/>
    </row>
    <row r="138" spans="1:18" s="15" customFormat="1" ht="30" customHeight="1" thickBot="1">
      <c r="A138" s="132" t="s">
        <v>128</v>
      </c>
      <c r="B138" s="653" t="s">
        <v>946</v>
      </c>
      <c r="C138" s="653"/>
      <c r="D138" s="653"/>
      <c r="E138" s="439"/>
      <c r="F138" s="151"/>
      <c r="G138" s="398"/>
      <c r="H138" s="393">
        <v>292</v>
      </c>
      <c r="I138" s="153"/>
      <c r="J138" s="215">
        <f t="shared" ref="J138:J161" si="38">$O$3</f>
        <v>0</v>
      </c>
      <c r="K138" s="167">
        <f t="shared" ref="K138:K161" si="39">SUM(H138-(H138*J138))</f>
        <v>292</v>
      </c>
      <c r="L138" s="322"/>
      <c r="M138" s="156">
        <f t="shared" ref="M138:M161" si="40">I138*K138</f>
        <v>0</v>
      </c>
      <c r="N138" s="157">
        <v>4.0000000000000001E-3</v>
      </c>
      <c r="O138" s="158">
        <v>1</v>
      </c>
      <c r="Q138" s="15">
        <f t="shared" ref="Q138:Q161" si="41">I138*N138</f>
        <v>0</v>
      </c>
      <c r="R138" s="15">
        <f>I138*O138</f>
        <v>0</v>
      </c>
    </row>
    <row r="139" spans="1:18" s="15" customFormat="1" ht="30" customHeight="1" thickBot="1">
      <c r="A139" s="306" t="s">
        <v>346</v>
      </c>
      <c r="B139" s="648" t="s">
        <v>945</v>
      </c>
      <c r="C139" s="648"/>
      <c r="D139" s="648"/>
      <c r="E139" s="443"/>
      <c r="F139" s="323"/>
      <c r="G139" s="444"/>
      <c r="H139" s="440">
        <v>243</v>
      </c>
      <c r="I139" s="263"/>
      <c r="J139" s="371">
        <f t="shared" si="38"/>
        <v>0</v>
      </c>
      <c r="K139" s="450">
        <f t="shared" si="39"/>
        <v>243</v>
      </c>
      <c r="L139" s="325"/>
      <c r="M139" s="326">
        <f t="shared" si="40"/>
        <v>0</v>
      </c>
      <c r="N139" s="327">
        <v>1.7999999999999999E-2</v>
      </c>
      <c r="O139" s="328">
        <v>0.9</v>
      </c>
      <c r="Q139" s="15">
        <f t="shared" si="41"/>
        <v>0</v>
      </c>
      <c r="R139" s="15">
        <f t="shared" ref="R139:R161" si="42">I139*O139</f>
        <v>0</v>
      </c>
    </row>
    <row r="140" spans="1:18" s="15" customFormat="1" ht="45" customHeight="1" thickBot="1">
      <c r="A140" s="132" t="s">
        <v>348</v>
      </c>
      <c r="B140" s="653" t="s">
        <v>947</v>
      </c>
      <c r="C140" s="653"/>
      <c r="D140" s="653"/>
      <c r="E140" s="439"/>
      <c r="F140" s="151"/>
      <c r="G140" s="398"/>
      <c r="H140" s="393">
        <v>223</v>
      </c>
      <c r="I140" s="153"/>
      <c r="J140" s="215">
        <f t="shared" si="38"/>
        <v>0</v>
      </c>
      <c r="K140" s="167">
        <f t="shared" si="39"/>
        <v>223</v>
      </c>
      <c r="L140" s="322"/>
      <c r="M140" s="156">
        <f t="shared" si="40"/>
        <v>0</v>
      </c>
      <c r="N140" s="157">
        <v>1.7999999999999999E-2</v>
      </c>
      <c r="O140" s="158">
        <v>0.98</v>
      </c>
      <c r="Q140" s="15">
        <f t="shared" si="41"/>
        <v>0</v>
      </c>
      <c r="R140" s="15">
        <f t="shared" si="42"/>
        <v>0</v>
      </c>
    </row>
    <row r="141" spans="1:18" s="15" customFormat="1" ht="30" hidden="1" customHeight="1" thickBot="1">
      <c r="A141" s="303" t="s">
        <v>566</v>
      </c>
      <c r="B141" s="696" t="s">
        <v>577</v>
      </c>
      <c r="C141" s="696"/>
      <c r="D141" s="696"/>
      <c r="E141" s="445"/>
      <c r="F141" s="134"/>
      <c r="G141" s="446"/>
      <c r="H141" s="441"/>
      <c r="I141" s="318"/>
      <c r="J141" s="449">
        <f t="shared" si="38"/>
        <v>0</v>
      </c>
      <c r="K141" s="275">
        <f t="shared" si="39"/>
        <v>0</v>
      </c>
      <c r="L141" s="44"/>
      <c r="M141" s="319">
        <f t="shared" si="40"/>
        <v>0</v>
      </c>
      <c r="N141" s="329"/>
      <c r="O141" s="330"/>
      <c r="Q141" s="15">
        <f t="shared" si="41"/>
        <v>0</v>
      </c>
      <c r="R141" s="15">
        <f t="shared" si="42"/>
        <v>0</v>
      </c>
    </row>
    <row r="142" spans="1:18" s="15" customFormat="1" ht="30" hidden="1" customHeight="1" thickBot="1">
      <c r="A142" s="132" t="s">
        <v>567</v>
      </c>
      <c r="B142" s="653" t="s">
        <v>577</v>
      </c>
      <c r="C142" s="653"/>
      <c r="D142" s="653"/>
      <c r="E142" s="445"/>
      <c r="F142" s="134"/>
      <c r="G142" s="446"/>
      <c r="H142" s="393"/>
      <c r="I142" s="77"/>
      <c r="J142" s="107">
        <f t="shared" si="38"/>
        <v>0</v>
      </c>
      <c r="K142" s="308">
        <f t="shared" si="39"/>
        <v>0</v>
      </c>
      <c r="L142" s="44"/>
      <c r="M142" s="80">
        <f t="shared" si="40"/>
        <v>0</v>
      </c>
      <c r="N142" s="74"/>
      <c r="O142" s="102"/>
      <c r="Q142" s="15">
        <f t="shared" si="41"/>
        <v>0</v>
      </c>
      <c r="R142" s="15">
        <f t="shared" si="42"/>
        <v>0</v>
      </c>
    </row>
    <row r="143" spans="1:18" s="15" customFormat="1" ht="30" hidden="1" customHeight="1" thickBot="1">
      <c r="A143" s="132">
        <v>9312152018</v>
      </c>
      <c r="B143" s="653" t="s">
        <v>577</v>
      </c>
      <c r="C143" s="653"/>
      <c r="D143" s="653"/>
      <c r="E143" s="445"/>
      <c r="F143" s="134"/>
      <c r="G143" s="446"/>
      <c r="H143" s="393"/>
      <c r="I143" s="77"/>
      <c r="J143" s="107">
        <f t="shared" si="38"/>
        <v>0</v>
      </c>
      <c r="K143" s="308">
        <f t="shared" si="39"/>
        <v>0</v>
      </c>
      <c r="L143" s="44"/>
      <c r="M143" s="80">
        <f t="shared" si="40"/>
        <v>0</v>
      </c>
      <c r="N143" s="74"/>
      <c r="O143" s="102"/>
      <c r="Q143" s="15">
        <f t="shared" si="41"/>
        <v>0</v>
      </c>
      <c r="R143" s="15">
        <f t="shared" si="42"/>
        <v>0</v>
      </c>
    </row>
    <row r="144" spans="1:18" s="15" customFormat="1" ht="30" hidden="1" customHeight="1" thickBot="1">
      <c r="A144" s="132" t="s">
        <v>568</v>
      </c>
      <c r="B144" s="653" t="s">
        <v>578</v>
      </c>
      <c r="C144" s="653"/>
      <c r="D144" s="653"/>
      <c r="E144" s="445"/>
      <c r="F144" s="134"/>
      <c r="G144" s="446"/>
      <c r="H144" s="393"/>
      <c r="I144" s="77"/>
      <c r="J144" s="107">
        <f t="shared" si="38"/>
        <v>0</v>
      </c>
      <c r="K144" s="308">
        <f t="shared" si="39"/>
        <v>0</v>
      </c>
      <c r="L144" s="44"/>
      <c r="M144" s="80">
        <f t="shared" si="40"/>
        <v>0</v>
      </c>
      <c r="N144" s="74"/>
      <c r="O144" s="102"/>
      <c r="Q144" s="15">
        <f t="shared" si="41"/>
        <v>0</v>
      </c>
      <c r="R144" s="15">
        <f t="shared" si="42"/>
        <v>0</v>
      </c>
    </row>
    <row r="145" spans="1:18" s="15" customFormat="1" ht="30" hidden="1" customHeight="1" thickBot="1">
      <c r="A145" s="132" t="s">
        <v>569</v>
      </c>
      <c r="B145" s="653" t="s">
        <v>578</v>
      </c>
      <c r="C145" s="653"/>
      <c r="D145" s="653"/>
      <c r="E145" s="445"/>
      <c r="F145" s="134"/>
      <c r="G145" s="446"/>
      <c r="H145" s="393"/>
      <c r="I145" s="77"/>
      <c r="J145" s="107">
        <f t="shared" si="38"/>
        <v>0</v>
      </c>
      <c r="K145" s="308">
        <f t="shared" si="39"/>
        <v>0</v>
      </c>
      <c r="L145" s="44"/>
      <c r="M145" s="80">
        <f t="shared" si="40"/>
        <v>0</v>
      </c>
      <c r="N145" s="74"/>
      <c r="O145" s="102"/>
      <c r="Q145" s="15">
        <f t="shared" si="41"/>
        <v>0</v>
      </c>
      <c r="R145" s="15">
        <f t="shared" si="42"/>
        <v>0</v>
      </c>
    </row>
    <row r="146" spans="1:18" s="15" customFormat="1" ht="30" hidden="1" customHeight="1" thickBot="1">
      <c r="A146" s="132" t="s">
        <v>570</v>
      </c>
      <c r="B146" s="653" t="s">
        <v>578</v>
      </c>
      <c r="C146" s="653"/>
      <c r="D146" s="653"/>
      <c r="E146" s="445"/>
      <c r="F146" s="134"/>
      <c r="G146" s="446"/>
      <c r="H146" s="393"/>
      <c r="I146" s="77"/>
      <c r="J146" s="107">
        <f t="shared" si="38"/>
        <v>0</v>
      </c>
      <c r="K146" s="308">
        <f t="shared" si="39"/>
        <v>0</v>
      </c>
      <c r="L146" s="44"/>
      <c r="M146" s="80">
        <f t="shared" si="40"/>
        <v>0</v>
      </c>
      <c r="N146" s="74"/>
      <c r="O146" s="102"/>
      <c r="Q146" s="15">
        <f t="shared" si="41"/>
        <v>0</v>
      </c>
      <c r="R146" s="15">
        <f t="shared" si="42"/>
        <v>0</v>
      </c>
    </row>
    <row r="147" spans="1:18" s="15" customFormat="1" ht="30" hidden="1" customHeight="1" thickBot="1">
      <c r="A147" s="132" t="s">
        <v>571</v>
      </c>
      <c r="B147" s="653" t="s">
        <v>579</v>
      </c>
      <c r="C147" s="653"/>
      <c r="D147" s="653"/>
      <c r="E147" s="445"/>
      <c r="F147" s="134"/>
      <c r="G147" s="446"/>
      <c r="H147" s="393"/>
      <c r="I147" s="77"/>
      <c r="J147" s="107">
        <f t="shared" si="38"/>
        <v>0</v>
      </c>
      <c r="K147" s="308">
        <f t="shared" si="39"/>
        <v>0</v>
      </c>
      <c r="L147" s="44"/>
      <c r="M147" s="80">
        <f t="shared" si="40"/>
        <v>0</v>
      </c>
      <c r="N147" s="74"/>
      <c r="O147" s="102"/>
      <c r="Q147" s="15">
        <f t="shared" si="41"/>
        <v>0</v>
      </c>
      <c r="R147" s="15">
        <f t="shared" si="42"/>
        <v>0</v>
      </c>
    </row>
    <row r="148" spans="1:18" s="15" customFormat="1" ht="30" hidden="1" customHeight="1" thickBot="1">
      <c r="A148" s="132" t="s">
        <v>572</v>
      </c>
      <c r="B148" s="653" t="s">
        <v>579</v>
      </c>
      <c r="C148" s="653"/>
      <c r="D148" s="653"/>
      <c r="E148" s="445"/>
      <c r="F148" s="134"/>
      <c r="G148" s="446"/>
      <c r="H148" s="393"/>
      <c r="I148" s="77"/>
      <c r="J148" s="107">
        <f t="shared" si="38"/>
        <v>0</v>
      </c>
      <c r="K148" s="308">
        <f t="shared" si="39"/>
        <v>0</v>
      </c>
      <c r="L148" s="44"/>
      <c r="M148" s="80">
        <f t="shared" si="40"/>
        <v>0</v>
      </c>
      <c r="N148" s="74"/>
      <c r="O148" s="102"/>
      <c r="Q148" s="15">
        <f t="shared" si="41"/>
        <v>0</v>
      </c>
      <c r="R148" s="15">
        <f t="shared" si="42"/>
        <v>0</v>
      </c>
    </row>
    <row r="149" spans="1:18" s="15" customFormat="1" ht="30" hidden="1" customHeight="1" thickBot="1">
      <c r="A149" s="132" t="s">
        <v>573</v>
      </c>
      <c r="B149" s="653" t="s">
        <v>579</v>
      </c>
      <c r="C149" s="653"/>
      <c r="D149" s="653"/>
      <c r="E149" s="445"/>
      <c r="F149" s="134"/>
      <c r="G149" s="446"/>
      <c r="H149" s="393"/>
      <c r="I149" s="77"/>
      <c r="J149" s="107">
        <f t="shared" si="38"/>
        <v>0</v>
      </c>
      <c r="K149" s="308">
        <f t="shared" si="39"/>
        <v>0</v>
      </c>
      <c r="L149" s="44"/>
      <c r="M149" s="80">
        <f t="shared" si="40"/>
        <v>0</v>
      </c>
      <c r="N149" s="74"/>
      <c r="O149" s="102"/>
      <c r="Q149" s="15">
        <f t="shared" si="41"/>
        <v>0</v>
      </c>
      <c r="R149" s="15">
        <f t="shared" si="42"/>
        <v>0</v>
      </c>
    </row>
    <row r="150" spans="1:18" s="15" customFormat="1" ht="30" hidden="1" customHeight="1" thickBot="1">
      <c r="A150" s="132" t="s">
        <v>574</v>
      </c>
      <c r="B150" s="653" t="s">
        <v>580</v>
      </c>
      <c r="C150" s="653"/>
      <c r="D150" s="653"/>
      <c r="E150" s="445"/>
      <c r="F150" s="134"/>
      <c r="G150" s="446"/>
      <c r="H150" s="393"/>
      <c r="I150" s="77"/>
      <c r="J150" s="107">
        <f t="shared" si="38"/>
        <v>0</v>
      </c>
      <c r="K150" s="308">
        <f t="shared" si="39"/>
        <v>0</v>
      </c>
      <c r="L150" s="44"/>
      <c r="M150" s="80">
        <f t="shared" si="40"/>
        <v>0</v>
      </c>
      <c r="N150" s="74"/>
      <c r="O150" s="102"/>
      <c r="Q150" s="15">
        <f t="shared" si="41"/>
        <v>0</v>
      </c>
      <c r="R150" s="15">
        <f t="shared" si="42"/>
        <v>0</v>
      </c>
    </row>
    <row r="151" spans="1:18" s="15" customFormat="1" ht="52.5" hidden="1" customHeight="1" thickBot="1">
      <c r="A151" s="132" t="s">
        <v>575</v>
      </c>
      <c r="B151" s="653" t="s">
        <v>583</v>
      </c>
      <c r="C151" s="653"/>
      <c r="D151" s="653"/>
      <c r="E151" s="445"/>
      <c r="F151" s="134"/>
      <c r="G151" s="446"/>
      <c r="H151" s="393"/>
      <c r="I151" s="77"/>
      <c r="J151" s="107">
        <f t="shared" si="38"/>
        <v>0</v>
      </c>
      <c r="K151" s="308">
        <f t="shared" si="39"/>
        <v>0</v>
      </c>
      <c r="L151" s="44"/>
      <c r="M151" s="80">
        <f t="shared" si="40"/>
        <v>0</v>
      </c>
      <c r="N151" s="74"/>
      <c r="O151" s="102"/>
      <c r="Q151" s="15">
        <f t="shared" si="41"/>
        <v>0</v>
      </c>
      <c r="R151" s="15">
        <f t="shared" si="42"/>
        <v>0</v>
      </c>
    </row>
    <row r="152" spans="1:18" s="15" customFormat="1" ht="30" hidden="1" customHeight="1" thickBot="1">
      <c r="A152" s="305" t="s">
        <v>576</v>
      </c>
      <c r="B152" s="695" t="s">
        <v>582</v>
      </c>
      <c r="C152" s="695"/>
      <c r="D152" s="695"/>
      <c r="E152" s="443"/>
      <c r="F152" s="323"/>
      <c r="G152" s="444"/>
      <c r="H152" s="442"/>
      <c r="I152" s="76"/>
      <c r="J152" s="106">
        <f t="shared" si="38"/>
        <v>0</v>
      </c>
      <c r="K152" s="147">
        <f t="shared" si="39"/>
        <v>0</v>
      </c>
      <c r="L152" s="325"/>
      <c r="M152" s="79">
        <f t="shared" si="40"/>
        <v>0</v>
      </c>
      <c r="N152" s="72"/>
      <c r="O152" s="101"/>
      <c r="Q152" s="15">
        <f t="shared" si="41"/>
        <v>0</v>
      </c>
      <c r="R152" s="15">
        <f t="shared" si="42"/>
        <v>0</v>
      </c>
    </row>
    <row r="153" spans="1:18" s="15" customFormat="1" ht="30" customHeight="1" thickBot="1">
      <c r="A153" s="132" t="s">
        <v>225</v>
      </c>
      <c r="B153" s="653" t="s">
        <v>948</v>
      </c>
      <c r="C153" s="653"/>
      <c r="D153" s="653"/>
      <c r="E153" s="439"/>
      <c r="F153" s="151"/>
      <c r="G153" s="398"/>
      <c r="H153" s="393">
        <v>321</v>
      </c>
      <c r="I153" s="153"/>
      <c r="J153" s="215">
        <f t="shared" si="38"/>
        <v>0</v>
      </c>
      <c r="K153" s="167">
        <f t="shared" si="39"/>
        <v>321</v>
      </c>
      <c r="L153" s="322"/>
      <c r="M153" s="156">
        <f t="shared" si="40"/>
        <v>0</v>
      </c>
      <c r="N153" s="157"/>
      <c r="O153" s="158"/>
      <c r="Q153" s="15">
        <f t="shared" si="41"/>
        <v>0</v>
      </c>
      <c r="R153" s="15">
        <f t="shared" si="42"/>
        <v>0</v>
      </c>
    </row>
    <row r="154" spans="1:18" s="15" customFormat="1" ht="30" customHeight="1" thickBot="1">
      <c r="A154" s="132" t="s">
        <v>255</v>
      </c>
      <c r="B154" s="653" t="s">
        <v>511</v>
      </c>
      <c r="C154" s="653"/>
      <c r="D154" s="653"/>
      <c r="E154" s="439"/>
      <c r="F154" s="151"/>
      <c r="G154" s="447"/>
      <c r="H154" s="393">
        <v>121</v>
      </c>
      <c r="I154" s="153"/>
      <c r="J154" s="215">
        <f t="shared" si="38"/>
        <v>0</v>
      </c>
      <c r="K154" s="167">
        <f t="shared" si="39"/>
        <v>121</v>
      </c>
      <c r="L154" s="322"/>
      <c r="M154" s="156">
        <f t="shared" si="40"/>
        <v>0</v>
      </c>
      <c r="N154" s="157">
        <v>1.4999999999999999E-2</v>
      </c>
      <c r="O154" s="158"/>
      <c r="Q154" s="15">
        <f t="shared" si="41"/>
        <v>0</v>
      </c>
      <c r="R154" s="15">
        <f t="shared" si="42"/>
        <v>0</v>
      </c>
    </row>
    <row r="155" spans="1:18" s="15" customFormat="1" ht="30" customHeight="1" thickBot="1">
      <c r="A155" s="132" t="s">
        <v>565</v>
      </c>
      <c r="B155" s="653" t="s">
        <v>511</v>
      </c>
      <c r="C155" s="653"/>
      <c r="D155" s="653"/>
      <c r="E155" s="439"/>
      <c r="F155" s="151"/>
      <c r="G155" s="447"/>
      <c r="H155" s="393">
        <v>121</v>
      </c>
      <c r="I155" s="153"/>
      <c r="J155" s="215">
        <f t="shared" si="38"/>
        <v>0</v>
      </c>
      <c r="K155" s="167">
        <f t="shared" si="39"/>
        <v>121</v>
      </c>
      <c r="L155" s="322"/>
      <c r="M155" s="156">
        <f t="shared" si="40"/>
        <v>0</v>
      </c>
      <c r="N155" s="157"/>
      <c r="O155" s="158"/>
      <c r="Q155" s="15">
        <f t="shared" si="41"/>
        <v>0</v>
      </c>
      <c r="R155" s="15">
        <f t="shared" si="42"/>
        <v>0</v>
      </c>
    </row>
    <row r="156" spans="1:18" s="15" customFormat="1" ht="30" customHeight="1" thickBot="1">
      <c r="A156" s="306" t="s">
        <v>425</v>
      </c>
      <c r="B156" s="648" t="s">
        <v>424</v>
      </c>
      <c r="C156" s="648"/>
      <c r="D156" s="648"/>
      <c r="E156" s="443"/>
      <c r="F156" s="323"/>
      <c r="G156" s="448"/>
      <c r="H156" s="440">
        <v>304</v>
      </c>
      <c r="I156" s="263"/>
      <c r="J156" s="371">
        <f t="shared" si="38"/>
        <v>0</v>
      </c>
      <c r="K156" s="450">
        <f t="shared" si="39"/>
        <v>304</v>
      </c>
      <c r="L156" s="325"/>
      <c r="M156" s="326">
        <f t="shared" si="40"/>
        <v>0</v>
      </c>
      <c r="N156" s="327">
        <v>5.0000000000000001E-3</v>
      </c>
      <c r="O156" s="328">
        <v>0.27</v>
      </c>
      <c r="Q156" s="15">
        <f t="shared" si="41"/>
        <v>0</v>
      </c>
      <c r="R156" s="15">
        <f t="shared" si="42"/>
        <v>0</v>
      </c>
    </row>
    <row r="157" spans="1:18" s="15" customFormat="1" ht="30" customHeight="1" thickBot="1">
      <c r="A157" s="132" t="s">
        <v>27</v>
      </c>
      <c r="B157" s="653" t="s">
        <v>581</v>
      </c>
      <c r="C157" s="653"/>
      <c r="D157" s="653"/>
      <c r="E157" s="439"/>
      <c r="F157" s="151"/>
      <c r="G157" s="447"/>
      <c r="H157" s="393">
        <v>186</v>
      </c>
      <c r="I157" s="153"/>
      <c r="J157" s="215">
        <f t="shared" si="38"/>
        <v>0</v>
      </c>
      <c r="K157" s="167">
        <f t="shared" si="39"/>
        <v>186</v>
      </c>
      <c r="L157" s="322"/>
      <c r="M157" s="156">
        <f t="shared" si="40"/>
        <v>0</v>
      </c>
      <c r="N157" s="157">
        <v>6.0000000000000001E-3</v>
      </c>
      <c r="O157" s="158">
        <v>0.5</v>
      </c>
      <c r="Q157" s="15">
        <f t="shared" si="41"/>
        <v>0</v>
      </c>
      <c r="R157" s="15">
        <f t="shared" si="42"/>
        <v>0</v>
      </c>
    </row>
    <row r="158" spans="1:18" s="15" customFormat="1" ht="30" customHeight="1" thickBot="1">
      <c r="A158" s="306" t="s">
        <v>385</v>
      </c>
      <c r="B158" s="648" t="s">
        <v>278</v>
      </c>
      <c r="C158" s="648"/>
      <c r="D158" s="648"/>
      <c r="E158" s="443"/>
      <c r="F158" s="323"/>
      <c r="G158" s="444"/>
      <c r="H158" s="440">
        <v>442</v>
      </c>
      <c r="I158" s="263"/>
      <c r="J158" s="371">
        <f t="shared" si="38"/>
        <v>0</v>
      </c>
      <c r="K158" s="450">
        <f t="shared" si="39"/>
        <v>442</v>
      </c>
      <c r="L158" s="325"/>
      <c r="M158" s="326">
        <f t="shared" si="40"/>
        <v>0</v>
      </c>
      <c r="N158" s="327">
        <v>6.0000000000000001E-3</v>
      </c>
      <c r="O158" s="328">
        <v>1</v>
      </c>
      <c r="Q158" s="15">
        <f t="shared" si="41"/>
        <v>0</v>
      </c>
      <c r="R158" s="15">
        <f t="shared" si="42"/>
        <v>0</v>
      </c>
    </row>
    <row r="159" spans="1:18" s="15" customFormat="1" ht="30" customHeight="1" thickBot="1">
      <c r="A159" s="132" t="s">
        <v>341</v>
      </c>
      <c r="B159" s="653" t="s">
        <v>510</v>
      </c>
      <c r="C159" s="653"/>
      <c r="D159" s="653"/>
      <c r="E159" s="439"/>
      <c r="F159" s="151"/>
      <c r="G159" s="398"/>
      <c r="H159" s="393">
        <v>1557</v>
      </c>
      <c r="I159" s="153"/>
      <c r="J159" s="215">
        <f t="shared" si="38"/>
        <v>0</v>
      </c>
      <c r="K159" s="167">
        <f t="shared" si="39"/>
        <v>1557</v>
      </c>
      <c r="L159" s="322"/>
      <c r="M159" s="156">
        <f t="shared" si="40"/>
        <v>0</v>
      </c>
      <c r="N159" s="157">
        <v>1.6E-2</v>
      </c>
      <c r="O159" s="158">
        <v>2</v>
      </c>
      <c r="Q159" s="15">
        <f t="shared" si="41"/>
        <v>0</v>
      </c>
      <c r="R159" s="15">
        <f t="shared" si="42"/>
        <v>0</v>
      </c>
    </row>
    <row r="160" spans="1:18" s="15" customFormat="1" ht="30" customHeight="1" thickBot="1">
      <c r="A160" s="306" t="s">
        <v>564</v>
      </c>
      <c r="B160" s="648" t="s">
        <v>510</v>
      </c>
      <c r="C160" s="648"/>
      <c r="D160" s="648"/>
      <c r="E160" s="443"/>
      <c r="F160" s="323"/>
      <c r="G160" s="444"/>
      <c r="H160" s="440">
        <v>1557</v>
      </c>
      <c r="I160" s="263"/>
      <c r="J160" s="371">
        <f t="shared" si="38"/>
        <v>0</v>
      </c>
      <c r="K160" s="450">
        <f t="shared" si="39"/>
        <v>1557</v>
      </c>
      <c r="L160" s="325"/>
      <c r="M160" s="326">
        <f t="shared" si="40"/>
        <v>0</v>
      </c>
      <c r="N160" s="327"/>
      <c r="O160" s="328"/>
      <c r="Q160" s="15">
        <f t="shared" si="41"/>
        <v>0</v>
      </c>
      <c r="R160" s="15">
        <f t="shared" si="42"/>
        <v>0</v>
      </c>
    </row>
    <row r="161" spans="1:18" s="15" customFormat="1" ht="30" customHeight="1" thickBot="1">
      <c r="A161" s="132" t="s">
        <v>386</v>
      </c>
      <c r="B161" s="653" t="s">
        <v>319</v>
      </c>
      <c r="C161" s="653"/>
      <c r="D161" s="653"/>
      <c r="E161" s="439"/>
      <c r="F161" s="151"/>
      <c r="G161" s="398"/>
      <c r="H161" s="393">
        <v>1756</v>
      </c>
      <c r="I161" s="153"/>
      <c r="J161" s="215">
        <f t="shared" si="38"/>
        <v>0</v>
      </c>
      <c r="K161" s="167">
        <f t="shared" si="39"/>
        <v>1756</v>
      </c>
      <c r="L161" s="322"/>
      <c r="M161" s="156">
        <f t="shared" si="40"/>
        <v>0</v>
      </c>
      <c r="N161" s="157">
        <v>0.1</v>
      </c>
      <c r="O161" s="158">
        <v>2</v>
      </c>
      <c r="Q161" s="15">
        <f t="shared" si="41"/>
        <v>0</v>
      </c>
      <c r="R161" s="15">
        <f t="shared" si="42"/>
        <v>0</v>
      </c>
    </row>
    <row r="162" spans="1:18" ht="21" customHeight="1">
      <c r="A162" s="53"/>
      <c r="B162" s="54"/>
      <c r="C162" s="53"/>
      <c r="D162" s="53"/>
      <c r="E162" s="53"/>
      <c r="F162" s="53"/>
      <c r="G162" s="20"/>
      <c r="H162" s="20"/>
      <c r="I162" s="21"/>
      <c r="J162" s="22"/>
      <c r="K162" s="21"/>
      <c r="L162" s="21"/>
      <c r="M162" s="23">
        <f>SUM(M12:M161)</f>
        <v>0</v>
      </c>
      <c r="N162" s="21"/>
      <c r="O162" s="21"/>
      <c r="Q162" s="15">
        <f>SUM(Q12:Q161)</f>
        <v>0</v>
      </c>
      <c r="R162" s="15">
        <f>SUM(R12:R161)</f>
        <v>0</v>
      </c>
    </row>
    <row r="163" spans="1:18" ht="44.45" customHeight="1">
      <c r="A163" s="672"/>
      <c r="B163" s="672"/>
      <c r="C163" s="672"/>
      <c r="D163" s="672"/>
      <c r="E163" s="672"/>
      <c r="F163" s="672"/>
      <c r="G163" s="672"/>
      <c r="H163" s="672"/>
      <c r="I163" s="672"/>
      <c r="J163" s="672"/>
      <c r="K163" s="672"/>
      <c r="L163" s="672"/>
      <c r="M163" s="672"/>
      <c r="N163" s="672"/>
      <c r="O163" s="672"/>
      <c r="P163" s="160"/>
    </row>
    <row r="164" spans="1:18" ht="19.5" customHeight="1">
      <c r="A164" s="633"/>
      <c r="B164" s="633"/>
      <c r="C164" s="633"/>
      <c r="D164" s="633"/>
      <c r="E164" s="633"/>
      <c r="F164" s="633"/>
      <c r="G164" s="633"/>
      <c r="H164" s="633"/>
      <c r="I164" s="633"/>
      <c r="J164" s="633"/>
      <c r="K164" s="633"/>
      <c r="L164" s="633"/>
      <c r="M164" s="633"/>
      <c r="N164" s="633"/>
      <c r="O164" s="633"/>
      <c r="P164" s="160"/>
    </row>
    <row r="165" spans="1:18" ht="5.4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</row>
  </sheetData>
  <mergeCells count="385">
    <mergeCell ref="D69:D70"/>
    <mergeCell ref="E69:E70"/>
    <mergeCell ref="F69:F70"/>
    <mergeCell ref="G69:G70"/>
    <mergeCell ref="K69:K70"/>
    <mergeCell ref="A63:A64"/>
    <mergeCell ref="C63:C64"/>
    <mergeCell ref="D63:D64"/>
    <mergeCell ref="E63:E64"/>
    <mergeCell ref="F63:F64"/>
    <mergeCell ref="G63:G64"/>
    <mergeCell ref="B160:D160"/>
    <mergeCell ref="B155:D155"/>
    <mergeCell ref="B141:D141"/>
    <mergeCell ref="B142:D142"/>
    <mergeCell ref="B143:D143"/>
    <mergeCell ref="B145:D145"/>
    <mergeCell ref="B146:D146"/>
    <mergeCell ref="B147:D147"/>
    <mergeCell ref="B148:D148"/>
    <mergeCell ref="B150:D150"/>
    <mergeCell ref="B139:D139"/>
    <mergeCell ref="B140:D140"/>
    <mergeCell ref="B153:D153"/>
    <mergeCell ref="B157:D157"/>
    <mergeCell ref="B144:D144"/>
    <mergeCell ref="B149:D149"/>
    <mergeCell ref="B151:D151"/>
    <mergeCell ref="B152:D152"/>
    <mergeCell ref="B156:D156"/>
    <mergeCell ref="E137:G137"/>
    <mergeCell ref="K130:K131"/>
    <mergeCell ref="A132:A133"/>
    <mergeCell ref="C132:C133"/>
    <mergeCell ref="D132:D133"/>
    <mergeCell ref="E132:E133"/>
    <mergeCell ref="F132:F133"/>
    <mergeCell ref="G132:G133"/>
    <mergeCell ref="K132:K133"/>
    <mergeCell ref="A130:A131"/>
    <mergeCell ref="C130:C131"/>
    <mergeCell ref="D130:D131"/>
    <mergeCell ref="E130:E131"/>
    <mergeCell ref="F130:F131"/>
    <mergeCell ref="G130:G131"/>
    <mergeCell ref="A126:L126"/>
    <mergeCell ref="A127:O127"/>
    <mergeCell ref="A128:A129"/>
    <mergeCell ref="C128:C129"/>
    <mergeCell ref="D128:D129"/>
    <mergeCell ref="E128:E129"/>
    <mergeCell ref="F128:F129"/>
    <mergeCell ref="G128:G129"/>
    <mergeCell ref="K128:K129"/>
    <mergeCell ref="A125:O125"/>
    <mergeCell ref="A123:A124"/>
    <mergeCell ref="C123:C124"/>
    <mergeCell ref="D123:D124"/>
    <mergeCell ref="G119:G120"/>
    <mergeCell ref="K119:K120"/>
    <mergeCell ref="G121:G122"/>
    <mergeCell ref="K121:K122"/>
    <mergeCell ref="G123:G124"/>
    <mergeCell ref="K123:K124"/>
    <mergeCell ref="D121:D122"/>
    <mergeCell ref="E119:E120"/>
    <mergeCell ref="F119:F120"/>
    <mergeCell ref="E121:E122"/>
    <mergeCell ref="F121:F122"/>
    <mergeCell ref="E123:E124"/>
    <mergeCell ref="F123:F124"/>
    <mergeCell ref="F114:F115"/>
    <mergeCell ref="A135:O135"/>
    <mergeCell ref="A116:O116"/>
    <mergeCell ref="A117:L117"/>
    <mergeCell ref="A118:O118"/>
    <mergeCell ref="A119:A120"/>
    <mergeCell ref="C119:C120"/>
    <mergeCell ref="D119:D120"/>
    <mergeCell ref="A121:A122"/>
    <mergeCell ref="C121:C122"/>
    <mergeCell ref="A101:O101"/>
    <mergeCell ref="E102:E103"/>
    <mergeCell ref="F102:F103"/>
    <mergeCell ref="E104:E105"/>
    <mergeCell ref="F104:F105"/>
    <mergeCell ref="E106:E107"/>
    <mergeCell ref="F106:F107"/>
    <mergeCell ref="K102:K103"/>
    <mergeCell ref="G106:G107"/>
    <mergeCell ref="K104:K105"/>
    <mergeCell ref="K97:K98"/>
    <mergeCell ref="E97:E98"/>
    <mergeCell ref="F97:F98"/>
    <mergeCell ref="C97:C98"/>
    <mergeCell ref="G95:G96"/>
    <mergeCell ref="K90:K91"/>
    <mergeCell ref="E90:E91"/>
    <mergeCell ref="D97:D98"/>
    <mergeCell ref="A90:A91"/>
    <mergeCell ref="C95:C96"/>
    <mergeCell ref="A97:A98"/>
    <mergeCell ref="A95:A96"/>
    <mergeCell ref="F95:F96"/>
    <mergeCell ref="E61:E62"/>
    <mergeCell ref="D95:D96"/>
    <mergeCell ref="A92:O92"/>
    <mergeCell ref="A83:A84"/>
    <mergeCell ref="A87:O87"/>
    <mergeCell ref="G83:G84"/>
    <mergeCell ref="K95:K96"/>
    <mergeCell ref="F83:F84"/>
    <mergeCell ref="G61:G62"/>
    <mergeCell ref="F90:F91"/>
    <mergeCell ref="F65:F66"/>
    <mergeCell ref="K78:K79"/>
    <mergeCell ref="K85:K86"/>
    <mergeCell ref="F67:F68"/>
    <mergeCell ref="F76:F77"/>
    <mergeCell ref="A65:A66"/>
    <mergeCell ref="A67:A68"/>
    <mergeCell ref="D67:D68"/>
    <mergeCell ref="F71:F72"/>
    <mergeCell ref="D65:D66"/>
    <mergeCell ref="A75:O75"/>
    <mergeCell ref="A71:A72"/>
    <mergeCell ref="E71:E72"/>
    <mergeCell ref="A69:A70"/>
    <mergeCell ref="C69:C70"/>
    <mergeCell ref="K76:K77"/>
    <mergeCell ref="C76:C77"/>
    <mergeCell ref="D76:D77"/>
    <mergeCell ref="E41:E42"/>
    <mergeCell ref="F41:F42"/>
    <mergeCell ref="G59:G60"/>
    <mergeCell ref="C65:C66"/>
    <mergeCell ref="F43:F44"/>
    <mergeCell ref="E67:E68"/>
    <mergeCell ref="K63:K64"/>
    <mergeCell ref="A35:L35"/>
    <mergeCell ref="A36:O36"/>
    <mergeCell ref="E55:E56"/>
    <mergeCell ref="F55:F56"/>
    <mergeCell ref="A54:O54"/>
    <mergeCell ref="E48:E49"/>
    <mergeCell ref="F48:F49"/>
    <mergeCell ref="G55:G56"/>
    <mergeCell ref="C50:C51"/>
    <mergeCell ref="K48:K49"/>
    <mergeCell ref="E25:E26"/>
    <mergeCell ref="F25:F26"/>
    <mergeCell ref="F32:F33"/>
    <mergeCell ref="E37:E38"/>
    <mergeCell ref="F37:F38"/>
    <mergeCell ref="E39:E40"/>
    <mergeCell ref="F39:F40"/>
    <mergeCell ref="A28:L28"/>
    <mergeCell ref="E32:E33"/>
    <mergeCell ref="A39:A40"/>
    <mergeCell ref="J1:O1"/>
    <mergeCell ref="C1:I1"/>
    <mergeCell ref="A18:O18"/>
    <mergeCell ref="A19:L19"/>
    <mergeCell ref="A20:O20"/>
    <mergeCell ref="E7:F7"/>
    <mergeCell ref="E12:E13"/>
    <mergeCell ref="F12:F13"/>
    <mergeCell ref="E14:E15"/>
    <mergeCell ref="K16:K17"/>
    <mergeCell ref="G23:G24"/>
    <mergeCell ref="K23:K24"/>
    <mergeCell ref="A27:O27"/>
    <mergeCell ref="A45:O45"/>
    <mergeCell ref="A46:L46"/>
    <mergeCell ref="A23:A24"/>
    <mergeCell ref="C23:C24"/>
    <mergeCell ref="D23:D24"/>
    <mergeCell ref="A29:O29"/>
    <mergeCell ref="K39:K40"/>
    <mergeCell ref="H5:O5"/>
    <mergeCell ref="E21:E22"/>
    <mergeCell ref="F21:F22"/>
    <mergeCell ref="E23:E24"/>
    <mergeCell ref="F23:F24"/>
    <mergeCell ref="A9:O9"/>
    <mergeCell ref="C21:C22"/>
    <mergeCell ref="D21:D22"/>
    <mergeCell ref="G21:G22"/>
    <mergeCell ref="K21:K22"/>
    <mergeCell ref="D14:D15"/>
    <mergeCell ref="D16:D17"/>
    <mergeCell ref="C12:C13"/>
    <mergeCell ref="G16:G17"/>
    <mergeCell ref="A21:A22"/>
    <mergeCell ref="T6:X6"/>
    <mergeCell ref="A11:O11"/>
    <mergeCell ref="G12:G13"/>
    <mergeCell ref="G14:G15"/>
    <mergeCell ref="A16:A17"/>
    <mergeCell ref="K12:K13"/>
    <mergeCell ref="K14:K15"/>
    <mergeCell ref="A12:A13"/>
    <mergeCell ref="C16:C17"/>
    <mergeCell ref="C14:C15"/>
    <mergeCell ref="A163:O163"/>
    <mergeCell ref="G108:G109"/>
    <mergeCell ref="K112:K113"/>
    <mergeCell ref="G110:G111"/>
    <mergeCell ref="A110:A111"/>
    <mergeCell ref="K30:K31"/>
    <mergeCell ref="K32:K33"/>
    <mergeCell ref="G32:G33"/>
    <mergeCell ref="E30:E31"/>
    <mergeCell ref="F30:F31"/>
    <mergeCell ref="A32:A33"/>
    <mergeCell ref="K114:K115"/>
    <mergeCell ref="D114:D115"/>
    <mergeCell ref="D108:D109"/>
    <mergeCell ref="A112:A113"/>
    <mergeCell ref="F108:F109"/>
    <mergeCell ref="E110:E111"/>
    <mergeCell ref="F110:F111"/>
    <mergeCell ref="E112:E113"/>
    <mergeCell ref="F112:F113"/>
    <mergeCell ref="E114:E115"/>
    <mergeCell ref="A114:A115"/>
    <mergeCell ref="C114:C115"/>
    <mergeCell ref="A104:A105"/>
    <mergeCell ref="C102:C103"/>
    <mergeCell ref="K110:K111"/>
    <mergeCell ref="A106:A107"/>
    <mergeCell ref="C104:C105"/>
    <mergeCell ref="D104:D105"/>
    <mergeCell ref="A102:A103"/>
    <mergeCell ref="K108:K109"/>
    <mergeCell ref="A76:A77"/>
    <mergeCell ref="A78:A79"/>
    <mergeCell ref="E57:E58"/>
    <mergeCell ref="G65:G66"/>
    <mergeCell ref="A74:L74"/>
    <mergeCell ref="A59:A60"/>
    <mergeCell ref="C59:C60"/>
    <mergeCell ref="K65:K66"/>
    <mergeCell ref="D61:D62"/>
    <mergeCell ref="K67:K68"/>
    <mergeCell ref="A85:A86"/>
    <mergeCell ref="C83:C84"/>
    <mergeCell ref="D83:D84"/>
    <mergeCell ref="A73:O73"/>
    <mergeCell ref="A108:A109"/>
    <mergeCell ref="D90:D91"/>
    <mergeCell ref="A81:L81"/>
    <mergeCell ref="A80:O80"/>
    <mergeCell ref="A99:O99"/>
    <mergeCell ref="G102:G103"/>
    <mergeCell ref="E78:E79"/>
    <mergeCell ref="F78:F79"/>
    <mergeCell ref="G78:G79"/>
    <mergeCell ref="E83:E84"/>
    <mergeCell ref="G76:G77"/>
    <mergeCell ref="E95:E96"/>
    <mergeCell ref="E76:E77"/>
    <mergeCell ref="A82:O82"/>
    <mergeCell ref="G85:G86"/>
    <mergeCell ref="F85:F86"/>
    <mergeCell ref="A61:A62"/>
    <mergeCell ref="K61:K62"/>
    <mergeCell ref="G67:G68"/>
    <mergeCell ref="F61:F62"/>
    <mergeCell ref="E65:E66"/>
    <mergeCell ref="D59:D60"/>
    <mergeCell ref="E59:E60"/>
    <mergeCell ref="F59:F60"/>
    <mergeCell ref="C67:C68"/>
    <mergeCell ref="C61:C62"/>
    <mergeCell ref="A57:A58"/>
    <mergeCell ref="K50:K51"/>
    <mergeCell ref="D50:D51"/>
    <mergeCell ref="D57:D58"/>
    <mergeCell ref="D55:D56"/>
    <mergeCell ref="A53:L53"/>
    <mergeCell ref="G50:G51"/>
    <mergeCell ref="A55:A56"/>
    <mergeCell ref="K55:K56"/>
    <mergeCell ref="K57:K58"/>
    <mergeCell ref="A7:A8"/>
    <mergeCell ref="C7:D7"/>
    <mergeCell ref="G7:G8"/>
    <mergeCell ref="D12:D13"/>
    <mergeCell ref="A30:A31"/>
    <mergeCell ref="G30:G31"/>
    <mergeCell ref="A10:L10"/>
    <mergeCell ref="F14:F15"/>
    <mergeCell ref="E16:E17"/>
    <mergeCell ref="C30:C31"/>
    <mergeCell ref="A14:A15"/>
    <mergeCell ref="C48:C49"/>
    <mergeCell ref="O7:O8"/>
    <mergeCell ref="M7:M8"/>
    <mergeCell ref="J7:J8"/>
    <mergeCell ref="L7:L8"/>
    <mergeCell ref="N7:N8"/>
    <mergeCell ref="K7:K8"/>
    <mergeCell ref="D48:D49"/>
    <mergeCell ref="G48:G49"/>
    <mergeCell ref="B161:D161"/>
    <mergeCell ref="K71:K72"/>
    <mergeCell ref="B138:D138"/>
    <mergeCell ref="I7:I8"/>
    <mergeCell ref="B154:D154"/>
    <mergeCell ref="F16:F17"/>
    <mergeCell ref="D106:D107"/>
    <mergeCell ref="C55:C56"/>
    <mergeCell ref="D102:D103"/>
    <mergeCell ref="H7:H8"/>
    <mergeCell ref="B159:D159"/>
    <mergeCell ref="C71:C72"/>
    <mergeCell ref="D71:D72"/>
    <mergeCell ref="G71:G72"/>
    <mergeCell ref="C108:C109"/>
    <mergeCell ref="B137:D137"/>
    <mergeCell ref="C106:C107"/>
    <mergeCell ref="E85:E86"/>
    <mergeCell ref="C78:C79"/>
    <mergeCell ref="D78:D79"/>
    <mergeCell ref="B158:D158"/>
    <mergeCell ref="G114:G115"/>
    <mergeCell ref="C110:C111"/>
    <mergeCell ref="C112:C113"/>
    <mergeCell ref="A88:L88"/>
    <mergeCell ref="C90:C91"/>
    <mergeCell ref="K106:K107"/>
    <mergeCell ref="G90:G91"/>
    <mergeCell ref="G112:G113"/>
    <mergeCell ref="G104:G105"/>
    <mergeCell ref="G37:G38"/>
    <mergeCell ref="G39:G40"/>
    <mergeCell ref="K37:K38"/>
    <mergeCell ref="G41:G42"/>
    <mergeCell ref="K41:K42"/>
    <mergeCell ref="K83:K84"/>
    <mergeCell ref="G43:G44"/>
    <mergeCell ref="G57:G58"/>
    <mergeCell ref="K43:K44"/>
    <mergeCell ref="K59:K60"/>
    <mergeCell ref="E108:E109"/>
    <mergeCell ref="D112:D113"/>
    <mergeCell ref="D110:D111"/>
    <mergeCell ref="A100:L100"/>
    <mergeCell ref="G97:G98"/>
    <mergeCell ref="A37:A38"/>
    <mergeCell ref="A41:A42"/>
    <mergeCell ref="C37:C38"/>
    <mergeCell ref="D37:D38"/>
    <mergeCell ref="C39:C40"/>
    <mergeCell ref="D39:D40"/>
    <mergeCell ref="C41:C42"/>
    <mergeCell ref="D41:D42"/>
    <mergeCell ref="A43:A44"/>
    <mergeCell ref="C43:C44"/>
    <mergeCell ref="F57:F58"/>
    <mergeCell ref="F50:F51"/>
    <mergeCell ref="A50:A51"/>
    <mergeCell ref="A48:A49"/>
    <mergeCell ref="E43:E44"/>
    <mergeCell ref="A164:O164"/>
    <mergeCell ref="A25:A26"/>
    <mergeCell ref="C25:C26"/>
    <mergeCell ref="D25:D26"/>
    <mergeCell ref="G25:G26"/>
    <mergeCell ref="A34:O34"/>
    <mergeCell ref="A89:O89"/>
    <mergeCell ref="K25:K26"/>
    <mergeCell ref="A93:L93"/>
    <mergeCell ref="A94:O94"/>
    <mergeCell ref="C85:C86"/>
    <mergeCell ref="E50:E51"/>
    <mergeCell ref="D30:D31"/>
    <mergeCell ref="C32:C33"/>
    <mergeCell ref="D32:D33"/>
    <mergeCell ref="D85:D86"/>
    <mergeCell ref="D43:D44"/>
    <mergeCell ref="C57:C58"/>
    <mergeCell ref="A47:O47"/>
    <mergeCell ref="A52:O52"/>
  </mergeCells>
  <phoneticPr fontId="0" type="noConversion"/>
  <pageMargins left="0.25" right="0.25" top="0.75" bottom="0.75" header="0.3" footer="0.3"/>
  <pageSetup paperSize="9" scale="51" fitToHeight="6" orientation="portrait" r:id="rId1"/>
  <headerFooter alignWithMargins="0"/>
  <rowBreaks count="1" manualBreakCount="1">
    <brk id="79" max="14" man="1"/>
  </rowBreaks>
  <ignoredErrors>
    <ignoredError sqref="N13:N14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C00000"/>
  </sheetPr>
  <dimension ref="A1:V287"/>
  <sheetViews>
    <sheetView view="pageBreakPreview" zoomScale="90" zoomScaleNormal="100" zoomScaleSheetLayoutView="90" workbookViewId="0">
      <pane ySplit="9" topLeftCell="A79" activePane="bottomLeft" state="frozen"/>
      <selection pane="bottomLeft" activeCell="A88" sqref="A88:O88"/>
    </sheetView>
  </sheetViews>
  <sheetFormatPr defaultRowHeight="12.75"/>
  <cols>
    <col min="1" max="1" width="26.85546875" style="15" customWidth="1"/>
    <col min="2" max="2" width="17" style="15" customWidth="1"/>
    <col min="3" max="3" width="7.5703125" style="15" customWidth="1"/>
    <col min="4" max="4" width="8.5703125" style="15" customWidth="1"/>
    <col min="5" max="6" width="12" style="15" customWidth="1"/>
    <col min="7" max="7" width="11.5703125" style="15" customWidth="1"/>
    <col min="8" max="8" width="13" style="15" customWidth="1"/>
    <col min="9" max="9" width="8.85546875" style="15" customWidth="1"/>
    <col min="10" max="10" width="9.28515625" style="15" customWidth="1"/>
    <col min="11" max="11" width="11.85546875" style="15" customWidth="1"/>
    <col min="12" max="12" width="11" style="15" customWidth="1"/>
    <col min="13" max="13" width="11.42578125" style="15" customWidth="1"/>
    <col min="14" max="15" width="9.140625" style="15" customWidth="1"/>
    <col min="16" max="16" width="33.5703125" style="15" hidden="1" customWidth="1"/>
    <col min="17" max="17" width="11.28515625" style="1" hidden="1" customWidth="1"/>
    <col min="18" max="18" width="12.42578125" style="1" hidden="1" customWidth="1"/>
  </cols>
  <sheetData>
    <row r="1" spans="1:22" ht="37.15" customHeight="1">
      <c r="A1" s="81"/>
      <c r="B1" s="82"/>
      <c r="C1" s="683" t="s">
        <v>1305</v>
      </c>
      <c r="D1" s="683"/>
      <c r="E1" s="683"/>
      <c r="F1" s="683"/>
      <c r="G1" s="683"/>
      <c r="H1" s="683"/>
      <c r="I1" s="683"/>
      <c r="J1" s="721" t="s">
        <v>721</v>
      </c>
      <c r="K1" s="721"/>
      <c r="L1" s="721"/>
      <c r="M1" s="721"/>
      <c r="N1" s="721"/>
      <c r="O1" s="722"/>
      <c r="Q1" s="15"/>
      <c r="R1" s="15"/>
    </row>
    <row r="2" spans="1:22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57"/>
      <c r="Q2" s="57"/>
      <c r="R2" s="57"/>
    </row>
    <row r="3" spans="1:22" ht="22.9" customHeight="1" thickBot="1">
      <c r="A3" s="114" t="s">
        <v>244</v>
      </c>
      <c r="B3" s="133">
        <f>M87</f>
        <v>0</v>
      </c>
      <c r="C3" s="86"/>
      <c r="E3" s="87"/>
      <c r="F3" s="87" t="s">
        <v>426</v>
      </c>
      <c r="G3" s="86"/>
      <c r="H3" s="133">
        <f>Q87</f>
        <v>0</v>
      </c>
      <c r="I3" s="59"/>
      <c r="J3" s="87" t="s">
        <v>245</v>
      </c>
      <c r="K3" s="88"/>
      <c r="L3" s="133">
        <f>R87</f>
        <v>0</v>
      </c>
      <c r="M3" s="35"/>
      <c r="N3" s="89" t="s">
        <v>429</v>
      </c>
      <c r="O3" s="90"/>
      <c r="Q3" s="15"/>
      <c r="R3" s="15"/>
    </row>
    <row r="4" spans="1:22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"/>
      <c r="Q4" s="15"/>
      <c r="R4" s="15"/>
    </row>
    <row r="5" spans="1:22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Q5" s="15"/>
      <c r="R5" s="15"/>
    </row>
    <row r="6" spans="1:22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Q6" s="15"/>
      <c r="R6" s="15"/>
      <c r="T6" s="583"/>
      <c r="U6" s="583"/>
      <c r="V6" s="583"/>
    </row>
    <row r="7" spans="1:22" ht="25.15" customHeight="1" thickBot="1">
      <c r="A7" s="667" t="s">
        <v>362</v>
      </c>
      <c r="B7" s="63" t="s">
        <v>243</v>
      </c>
      <c r="C7" s="668" t="s">
        <v>363</v>
      </c>
      <c r="D7" s="668"/>
      <c r="E7" s="668" t="s">
        <v>463</v>
      </c>
      <c r="F7" s="668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  <c r="P7" s="664" t="s">
        <v>252</v>
      </c>
    </row>
    <row r="8" spans="1:22" ht="25.15" customHeight="1" thickBot="1">
      <c r="A8" s="667"/>
      <c r="B8" s="63" t="s">
        <v>242</v>
      </c>
      <c r="C8" s="668" t="s">
        <v>364</v>
      </c>
      <c r="D8" s="668" t="s">
        <v>365</v>
      </c>
      <c r="E8" s="668" t="s">
        <v>464</v>
      </c>
      <c r="F8" s="668" t="s">
        <v>465</v>
      </c>
      <c r="G8" s="669"/>
      <c r="H8" s="660"/>
      <c r="I8" s="659"/>
      <c r="J8" s="665"/>
      <c r="K8" s="664"/>
      <c r="L8" s="664"/>
      <c r="M8" s="664"/>
      <c r="N8" s="666"/>
      <c r="O8" s="662"/>
      <c r="P8" s="664"/>
    </row>
    <row r="9" spans="1:22" ht="28.15" customHeight="1" thickBot="1">
      <c r="A9" s="667"/>
      <c r="B9" s="62" t="s">
        <v>512</v>
      </c>
      <c r="C9" s="668"/>
      <c r="D9" s="668"/>
      <c r="E9" s="668"/>
      <c r="F9" s="668"/>
      <c r="G9" s="669"/>
      <c r="H9" s="660"/>
      <c r="I9" s="659"/>
      <c r="J9" s="665"/>
      <c r="K9" s="664"/>
      <c r="L9" s="664"/>
      <c r="M9" s="664"/>
      <c r="N9" s="666"/>
      <c r="O9" s="662"/>
      <c r="P9" s="664"/>
    </row>
    <row r="10" spans="1:22" ht="30" customHeight="1" thickBot="1">
      <c r="A10" s="640" t="s">
        <v>701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6"/>
      <c r="N10" s="64"/>
      <c r="O10" s="67"/>
      <c r="Q10" s="15"/>
      <c r="R10" s="15"/>
    </row>
    <row r="11" spans="1:22" ht="30" customHeight="1" thickBot="1">
      <c r="A11" s="595" t="s">
        <v>691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7"/>
      <c r="Q11" s="15"/>
      <c r="R11" s="15"/>
    </row>
    <row r="12" spans="1:22" ht="15" customHeight="1">
      <c r="A12" s="726" t="s">
        <v>698</v>
      </c>
      <c r="B12" s="271" t="s">
        <v>78</v>
      </c>
      <c r="C12" s="610">
        <v>4.8499999999999996</v>
      </c>
      <c r="D12" s="723">
        <v>5.4</v>
      </c>
      <c r="E12" s="620" t="s">
        <v>587</v>
      </c>
      <c r="F12" s="620" t="s">
        <v>588</v>
      </c>
      <c r="G12" s="736">
        <f>H12+H13+H14</f>
        <v>3248</v>
      </c>
      <c r="H12" s="142">
        <v>1480</v>
      </c>
      <c r="I12" s="75"/>
      <c r="J12" s="105">
        <f t="shared" ref="J12:J26" si="0">$O$3</f>
        <v>0</v>
      </c>
      <c r="K12" s="728">
        <f>SUM(G12-(G12*J12))</f>
        <v>3248</v>
      </c>
      <c r="L12" s="146">
        <f t="shared" ref="L12:L26" si="1">SUM(H12-(H12*J12))</f>
        <v>1480</v>
      </c>
      <c r="M12" s="108">
        <f>I12*L12</f>
        <v>0</v>
      </c>
      <c r="N12" s="70">
        <v>0.17299999999999999</v>
      </c>
      <c r="O12" s="100">
        <v>23</v>
      </c>
      <c r="P12" s="731" t="s">
        <v>249</v>
      </c>
      <c r="Q12" s="1">
        <f t="shared" ref="Q12:Q26" si="2">I12*N12</f>
        <v>0</v>
      </c>
      <c r="R12" s="1">
        <f t="shared" ref="R12:R26" si="3">I12*O12</f>
        <v>0</v>
      </c>
    </row>
    <row r="13" spans="1:22" ht="15" customHeight="1">
      <c r="A13" s="727"/>
      <c r="B13" s="274" t="s">
        <v>77</v>
      </c>
      <c r="C13" s="611"/>
      <c r="D13" s="724"/>
      <c r="E13" s="739"/>
      <c r="F13" s="739"/>
      <c r="G13" s="737"/>
      <c r="H13" s="143">
        <v>1663</v>
      </c>
      <c r="I13" s="76"/>
      <c r="J13" s="106">
        <f t="shared" si="0"/>
        <v>0</v>
      </c>
      <c r="K13" s="729"/>
      <c r="L13" s="147">
        <f t="shared" si="1"/>
        <v>1663</v>
      </c>
      <c r="M13" s="109">
        <f>I13*L13</f>
        <v>0</v>
      </c>
      <c r="N13" s="72">
        <v>0.30199999999999999</v>
      </c>
      <c r="O13" s="101">
        <v>56</v>
      </c>
      <c r="P13" s="732"/>
      <c r="Q13" s="1">
        <f t="shared" si="2"/>
        <v>0</v>
      </c>
      <c r="R13" s="1">
        <f t="shared" si="3"/>
        <v>0</v>
      </c>
    </row>
    <row r="14" spans="1:22" ht="15" customHeight="1" thickBot="1">
      <c r="A14" s="615"/>
      <c r="B14" s="117" t="s">
        <v>186</v>
      </c>
      <c r="C14" s="612"/>
      <c r="D14" s="725"/>
      <c r="E14" s="621"/>
      <c r="F14" s="621"/>
      <c r="G14" s="738"/>
      <c r="H14" s="144">
        <v>105</v>
      </c>
      <c r="I14" s="77"/>
      <c r="J14" s="107">
        <f t="shared" si="0"/>
        <v>0</v>
      </c>
      <c r="K14" s="730"/>
      <c r="L14" s="148">
        <f t="shared" si="1"/>
        <v>105</v>
      </c>
      <c r="M14" s="110">
        <f>I14*L14</f>
        <v>0</v>
      </c>
      <c r="N14" s="74">
        <v>3.5999999999999997E-2</v>
      </c>
      <c r="O14" s="102">
        <v>4.3</v>
      </c>
      <c r="P14" s="733"/>
      <c r="Q14" s="1">
        <f t="shared" si="2"/>
        <v>0</v>
      </c>
      <c r="R14" s="1">
        <f t="shared" si="3"/>
        <v>0</v>
      </c>
    </row>
    <row r="15" spans="1:22" ht="30" customHeight="1" thickBot="1">
      <c r="A15" s="640" t="s">
        <v>700</v>
      </c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6"/>
      <c r="N15" s="64"/>
      <c r="O15" s="67"/>
      <c r="Q15" s="15"/>
      <c r="R15" s="15"/>
    </row>
    <row r="16" spans="1:22" ht="30" customHeight="1" thickBot="1">
      <c r="A16" s="595" t="s">
        <v>692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7"/>
      <c r="Q16" s="15"/>
      <c r="R16" s="15"/>
    </row>
    <row r="17" spans="1:18" ht="15" customHeight="1">
      <c r="A17" s="634" t="s">
        <v>693</v>
      </c>
      <c r="B17" s="116" t="s">
        <v>80</v>
      </c>
      <c r="C17" s="699" t="s">
        <v>178</v>
      </c>
      <c r="D17" s="705">
        <v>7.8</v>
      </c>
      <c r="E17" s="703" t="s">
        <v>1127</v>
      </c>
      <c r="F17" s="703" t="s">
        <v>1128</v>
      </c>
      <c r="G17" s="707">
        <f>H17+H18</f>
        <v>3634</v>
      </c>
      <c r="H17" s="145">
        <v>1772</v>
      </c>
      <c r="I17" s="75"/>
      <c r="J17" s="105">
        <f>$O$3</f>
        <v>0</v>
      </c>
      <c r="K17" s="638">
        <f>SUM(G17-(G17*J17))</f>
        <v>3634</v>
      </c>
      <c r="L17" s="146">
        <f>SUM(H17-(H17*J17))</f>
        <v>1772</v>
      </c>
      <c r="M17" s="108">
        <f>I17*L17</f>
        <v>0</v>
      </c>
      <c r="N17" s="70">
        <v>0.40400000000000003</v>
      </c>
      <c r="O17" s="100">
        <v>44</v>
      </c>
      <c r="Q17" s="1">
        <f>I17*N17</f>
        <v>0</v>
      </c>
      <c r="R17" s="1">
        <f>I17*O17</f>
        <v>0</v>
      </c>
    </row>
    <row r="18" spans="1:18" ht="15" customHeight="1" thickBot="1">
      <c r="A18" s="642"/>
      <c r="B18" s="118" t="s">
        <v>79</v>
      </c>
      <c r="C18" s="700"/>
      <c r="D18" s="706"/>
      <c r="E18" s="704"/>
      <c r="F18" s="704"/>
      <c r="G18" s="673"/>
      <c r="H18" s="144">
        <v>1862</v>
      </c>
      <c r="I18" s="76"/>
      <c r="J18" s="106">
        <f>$O$3</f>
        <v>0</v>
      </c>
      <c r="K18" s="647"/>
      <c r="L18" s="147">
        <f>SUM(H18-(H18*J18))</f>
        <v>1862</v>
      </c>
      <c r="M18" s="109">
        <f>I18*L18</f>
        <v>0</v>
      </c>
      <c r="N18" s="72">
        <v>0.307</v>
      </c>
      <c r="O18" s="101">
        <v>63</v>
      </c>
      <c r="Q18" s="1">
        <f>I18*N18</f>
        <v>0</v>
      </c>
      <c r="R18" s="1">
        <f>I18*O18</f>
        <v>0</v>
      </c>
    </row>
    <row r="19" spans="1:18" ht="15" customHeight="1">
      <c r="A19" s="634" t="s">
        <v>689</v>
      </c>
      <c r="B19" s="271" t="s">
        <v>82</v>
      </c>
      <c r="C19" s="649">
        <v>8.4</v>
      </c>
      <c r="D19" s="643">
        <v>9.5</v>
      </c>
      <c r="E19" s="620" t="s">
        <v>589</v>
      </c>
      <c r="F19" s="620" t="s">
        <v>590</v>
      </c>
      <c r="G19" s="651">
        <f>H19+H20</f>
        <v>5627</v>
      </c>
      <c r="H19" s="145">
        <v>2810</v>
      </c>
      <c r="I19" s="75"/>
      <c r="J19" s="105">
        <f t="shared" si="0"/>
        <v>0</v>
      </c>
      <c r="K19" s="638">
        <f>SUM(G19-(G19*J19))</f>
        <v>5627</v>
      </c>
      <c r="L19" s="146">
        <f t="shared" si="1"/>
        <v>2810</v>
      </c>
      <c r="M19" s="108">
        <f t="shared" ref="M19:M26" si="4">I19*L19</f>
        <v>0</v>
      </c>
      <c r="N19" s="70">
        <v>0.40400000000000003</v>
      </c>
      <c r="O19" s="100">
        <v>44</v>
      </c>
      <c r="P19" s="734"/>
      <c r="Q19" s="1">
        <f t="shared" si="2"/>
        <v>0</v>
      </c>
      <c r="R19" s="1">
        <f t="shared" si="3"/>
        <v>0</v>
      </c>
    </row>
    <row r="20" spans="1:18" ht="15" customHeight="1" thickBot="1">
      <c r="A20" s="642"/>
      <c r="B20" s="274" t="s">
        <v>81</v>
      </c>
      <c r="C20" s="700"/>
      <c r="D20" s="706"/>
      <c r="E20" s="621"/>
      <c r="F20" s="621"/>
      <c r="G20" s="702"/>
      <c r="H20" s="144">
        <v>2817</v>
      </c>
      <c r="I20" s="76"/>
      <c r="J20" s="106">
        <f t="shared" si="0"/>
        <v>0</v>
      </c>
      <c r="K20" s="647"/>
      <c r="L20" s="147">
        <f t="shared" si="1"/>
        <v>2817</v>
      </c>
      <c r="M20" s="109">
        <f t="shared" si="4"/>
        <v>0</v>
      </c>
      <c r="N20" s="72">
        <v>0.45100000000000001</v>
      </c>
      <c r="O20" s="101">
        <v>75</v>
      </c>
      <c r="P20" s="734"/>
      <c r="Q20" s="1">
        <f t="shared" si="2"/>
        <v>0</v>
      </c>
      <c r="R20" s="1">
        <f t="shared" si="3"/>
        <v>0</v>
      </c>
    </row>
    <row r="21" spans="1:18" ht="15" customHeight="1">
      <c r="A21" s="634" t="s">
        <v>690</v>
      </c>
      <c r="B21" s="271" t="s">
        <v>84</v>
      </c>
      <c r="C21" s="649">
        <v>10.5</v>
      </c>
      <c r="D21" s="643">
        <v>11.8</v>
      </c>
      <c r="E21" s="620" t="s">
        <v>530</v>
      </c>
      <c r="F21" s="620" t="s">
        <v>591</v>
      </c>
      <c r="G21" s="651">
        <f>H21+H22</f>
        <v>6062</v>
      </c>
      <c r="H21" s="145">
        <v>3031</v>
      </c>
      <c r="I21" s="75"/>
      <c r="J21" s="105">
        <f t="shared" si="0"/>
        <v>0</v>
      </c>
      <c r="K21" s="638">
        <f>SUM(G21-(G21*J21))</f>
        <v>6062</v>
      </c>
      <c r="L21" s="146">
        <f t="shared" si="1"/>
        <v>3031</v>
      </c>
      <c r="M21" s="108">
        <f t="shared" si="4"/>
        <v>0</v>
      </c>
      <c r="N21" s="70">
        <v>0.47099999999999997</v>
      </c>
      <c r="O21" s="100">
        <v>52</v>
      </c>
      <c r="P21" s="734"/>
      <c r="Q21" s="1">
        <f t="shared" si="2"/>
        <v>0</v>
      </c>
      <c r="R21" s="1">
        <f t="shared" si="3"/>
        <v>0</v>
      </c>
    </row>
    <row r="22" spans="1:18" ht="15" customHeight="1" thickBot="1">
      <c r="A22" s="642"/>
      <c r="B22" s="274" t="s">
        <v>83</v>
      </c>
      <c r="C22" s="700"/>
      <c r="D22" s="706"/>
      <c r="E22" s="621"/>
      <c r="F22" s="621"/>
      <c r="G22" s="702"/>
      <c r="H22" s="144">
        <v>3031</v>
      </c>
      <c r="I22" s="76"/>
      <c r="J22" s="106">
        <f t="shared" si="0"/>
        <v>0</v>
      </c>
      <c r="K22" s="647"/>
      <c r="L22" s="147">
        <f t="shared" si="1"/>
        <v>3031</v>
      </c>
      <c r="M22" s="109">
        <f t="shared" si="4"/>
        <v>0</v>
      </c>
      <c r="N22" s="72">
        <v>0.60499999999999998</v>
      </c>
      <c r="O22" s="101">
        <v>101</v>
      </c>
      <c r="P22" s="735"/>
      <c r="Q22" s="1">
        <f t="shared" si="2"/>
        <v>0</v>
      </c>
      <c r="R22" s="1">
        <f t="shared" si="3"/>
        <v>0</v>
      </c>
    </row>
    <row r="23" spans="1:18" ht="15" customHeight="1">
      <c r="A23" s="634" t="s">
        <v>694</v>
      </c>
      <c r="B23" s="271" t="s">
        <v>86</v>
      </c>
      <c r="C23" s="649">
        <v>12.7</v>
      </c>
      <c r="D23" s="643">
        <v>14.3</v>
      </c>
      <c r="E23" s="620" t="s">
        <v>592</v>
      </c>
      <c r="F23" s="620" t="s">
        <v>593</v>
      </c>
      <c r="G23" s="651">
        <f>H23+H24</f>
        <v>6513</v>
      </c>
      <c r="H23" s="145">
        <v>3221</v>
      </c>
      <c r="I23" s="75"/>
      <c r="J23" s="105">
        <f t="shared" si="0"/>
        <v>0</v>
      </c>
      <c r="K23" s="638">
        <f>SUM(G23-(G23*J23))</f>
        <v>6513</v>
      </c>
      <c r="L23" s="146">
        <f t="shared" si="1"/>
        <v>3221</v>
      </c>
      <c r="M23" s="108">
        <f t="shared" si="4"/>
        <v>0</v>
      </c>
      <c r="N23" s="70">
        <v>0.47099999999999997</v>
      </c>
      <c r="O23" s="100">
        <v>55</v>
      </c>
      <c r="P23" s="731" t="s">
        <v>250</v>
      </c>
      <c r="Q23" s="1">
        <f t="shared" si="2"/>
        <v>0</v>
      </c>
      <c r="R23" s="1">
        <f t="shared" si="3"/>
        <v>0</v>
      </c>
    </row>
    <row r="24" spans="1:18" ht="15" customHeight="1" thickBot="1">
      <c r="A24" s="642"/>
      <c r="B24" s="274" t="s">
        <v>85</v>
      </c>
      <c r="C24" s="700"/>
      <c r="D24" s="706"/>
      <c r="E24" s="621"/>
      <c r="F24" s="621"/>
      <c r="G24" s="702"/>
      <c r="H24" s="144">
        <v>3292</v>
      </c>
      <c r="I24" s="76"/>
      <c r="J24" s="106">
        <f t="shared" si="0"/>
        <v>0</v>
      </c>
      <c r="K24" s="647"/>
      <c r="L24" s="147">
        <f t="shared" si="1"/>
        <v>3292</v>
      </c>
      <c r="M24" s="109">
        <f t="shared" si="4"/>
        <v>0</v>
      </c>
      <c r="N24" s="72">
        <v>0.60499999999999998</v>
      </c>
      <c r="O24" s="101">
        <v>120</v>
      </c>
      <c r="P24" s="735"/>
      <c r="Q24" s="1">
        <f t="shared" si="2"/>
        <v>0</v>
      </c>
      <c r="R24" s="1">
        <f t="shared" si="3"/>
        <v>0</v>
      </c>
    </row>
    <row r="25" spans="1:18" ht="15" customHeight="1">
      <c r="A25" s="634" t="s">
        <v>695</v>
      </c>
      <c r="B25" s="271" t="s">
        <v>88</v>
      </c>
      <c r="C25" s="649">
        <v>14.5</v>
      </c>
      <c r="D25" s="643">
        <v>16.5</v>
      </c>
      <c r="E25" s="620" t="s">
        <v>594</v>
      </c>
      <c r="F25" s="620" t="s">
        <v>595</v>
      </c>
      <c r="G25" s="651">
        <f>H25+H26</f>
        <v>6933</v>
      </c>
      <c r="H25" s="145">
        <v>3358</v>
      </c>
      <c r="I25" s="75"/>
      <c r="J25" s="105">
        <f t="shared" si="0"/>
        <v>0</v>
      </c>
      <c r="K25" s="638">
        <f>SUM(G25-(G25*J25))</f>
        <v>6933</v>
      </c>
      <c r="L25" s="146">
        <f t="shared" si="1"/>
        <v>3358</v>
      </c>
      <c r="M25" s="108">
        <f t="shared" si="4"/>
        <v>0</v>
      </c>
      <c r="N25" s="70">
        <v>0.47099999999999997</v>
      </c>
      <c r="O25" s="100">
        <v>55</v>
      </c>
      <c r="P25" s="731" t="s">
        <v>250</v>
      </c>
      <c r="Q25" s="1">
        <f t="shared" si="2"/>
        <v>0</v>
      </c>
      <c r="R25" s="1">
        <f t="shared" si="3"/>
        <v>0</v>
      </c>
    </row>
    <row r="26" spans="1:18" ht="15" customHeight="1" thickBot="1">
      <c r="A26" s="635"/>
      <c r="B26" s="273" t="s">
        <v>87</v>
      </c>
      <c r="C26" s="650"/>
      <c r="D26" s="644"/>
      <c r="E26" s="621"/>
      <c r="F26" s="621"/>
      <c r="G26" s="652"/>
      <c r="H26" s="144">
        <v>3575</v>
      </c>
      <c r="I26" s="77"/>
      <c r="J26" s="107">
        <f t="shared" si="0"/>
        <v>0</v>
      </c>
      <c r="K26" s="639"/>
      <c r="L26" s="148">
        <f t="shared" si="1"/>
        <v>3575</v>
      </c>
      <c r="M26" s="110">
        <f t="shared" si="4"/>
        <v>0</v>
      </c>
      <c r="N26" s="74">
        <v>0.66900000000000004</v>
      </c>
      <c r="O26" s="102">
        <v>125</v>
      </c>
      <c r="P26" s="733"/>
      <c r="Q26" s="1">
        <f t="shared" si="2"/>
        <v>0</v>
      </c>
      <c r="R26" s="1">
        <f t="shared" si="3"/>
        <v>0</v>
      </c>
    </row>
    <row r="27" spans="1:18" ht="30" customHeight="1" thickBot="1">
      <c r="A27" s="640" t="s">
        <v>707</v>
      </c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6"/>
      <c r="N27" s="64"/>
      <c r="O27" s="67"/>
      <c r="Q27" s="15"/>
      <c r="R27" s="15"/>
    </row>
    <row r="28" spans="1:18" ht="30" customHeight="1" thickBot="1">
      <c r="A28" s="595" t="s">
        <v>708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7"/>
      <c r="Q28" s="15"/>
      <c r="R28" s="15"/>
    </row>
    <row r="29" spans="1:18" ht="15" customHeight="1">
      <c r="A29" s="688" t="s">
        <v>1157</v>
      </c>
      <c r="B29" s="271" t="s">
        <v>106</v>
      </c>
      <c r="C29" s="649">
        <v>2.15</v>
      </c>
      <c r="D29" s="643">
        <v>2.4500000000000002</v>
      </c>
      <c r="E29" s="620" t="s">
        <v>544</v>
      </c>
      <c r="F29" s="620" t="s">
        <v>598</v>
      </c>
      <c r="G29" s="651">
        <f>H29+H30</f>
        <v>2386</v>
      </c>
      <c r="H29" s="145">
        <v>1193</v>
      </c>
      <c r="I29" s="75"/>
      <c r="J29" s="105">
        <f t="shared" ref="J29:J50" si="5">$O$3</f>
        <v>0</v>
      </c>
      <c r="K29" s="638">
        <f>SUM(G29-(G29*J29))</f>
        <v>2386</v>
      </c>
      <c r="L29" s="146">
        <f t="shared" ref="L29:L50" si="6">SUM(H29-(H29*J29))</f>
        <v>1193</v>
      </c>
      <c r="M29" s="108">
        <f t="shared" ref="M29:M50" si="7">I29*L29</f>
        <v>0</v>
      </c>
      <c r="N29" s="70">
        <v>0.17399999999999999</v>
      </c>
      <c r="O29" s="100">
        <v>22</v>
      </c>
      <c r="P29" s="709" t="s">
        <v>30</v>
      </c>
      <c r="Q29" s="1">
        <f>I29*N29</f>
        <v>0</v>
      </c>
      <c r="R29" s="1">
        <f>I29*O29</f>
        <v>0</v>
      </c>
    </row>
    <row r="30" spans="1:18" ht="15" customHeight="1" thickBot="1">
      <c r="A30" s="689"/>
      <c r="B30" s="274" t="s">
        <v>366</v>
      </c>
      <c r="C30" s="700"/>
      <c r="D30" s="706"/>
      <c r="E30" s="621"/>
      <c r="F30" s="621"/>
      <c r="G30" s="702"/>
      <c r="H30" s="144">
        <v>1193</v>
      </c>
      <c r="I30" s="76"/>
      <c r="J30" s="106">
        <f t="shared" si="5"/>
        <v>0</v>
      </c>
      <c r="K30" s="647"/>
      <c r="L30" s="147">
        <f t="shared" si="6"/>
        <v>1193</v>
      </c>
      <c r="M30" s="109">
        <f t="shared" si="7"/>
        <v>0</v>
      </c>
      <c r="N30" s="72">
        <v>0.185</v>
      </c>
      <c r="O30" s="101">
        <v>30</v>
      </c>
      <c r="P30" s="710"/>
      <c r="Q30" s="1">
        <f>I30*N30</f>
        <v>0</v>
      </c>
      <c r="R30" s="1">
        <f>I30*O30</f>
        <v>0</v>
      </c>
    </row>
    <row r="31" spans="1:18" ht="15" customHeight="1">
      <c r="A31" s="688" t="s">
        <v>1156</v>
      </c>
      <c r="B31" s="271" t="s">
        <v>107</v>
      </c>
      <c r="C31" s="649">
        <v>2.7</v>
      </c>
      <c r="D31" s="643">
        <v>3.1</v>
      </c>
      <c r="E31" s="620" t="s">
        <v>601</v>
      </c>
      <c r="F31" s="620" t="s">
        <v>603</v>
      </c>
      <c r="G31" s="651">
        <f>H31+H32</f>
        <v>2596</v>
      </c>
      <c r="H31" s="145">
        <v>1298</v>
      </c>
      <c r="I31" s="75"/>
      <c r="J31" s="105">
        <f t="shared" si="5"/>
        <v>0</v>
      </c>
      <c r="K31" s="638">
        <f>SUM(G31-(G31*J31))</f>
        <v>2596</v>
      </c>
      <c r="L31" s="146">
        <f t="shared" si="6"/>
        <v>1298</v>
      </c>
      <c r="M31" s="108">
        <f t="shared" si="7"/>
        <v>0</v>
      </c>
      <c r="N31" s="70">
        <v>0.17399999999999999</v>
      </c>
      <c r="O31" s="100">
        <v>22</v>
      </c>
      <c r="P31" s="710"/>
      <c r="Q31" s="1">
        <f>I31*N31</f>
        <v>0</v>
      </c>
      <c r="R31" s="1">
        <f>I31*O31</f>
        <v>0</v>
      </c>
    </row>
    <row r="32" spans="1:18" ht="15" customHeight="1" thickBot="1">
      <c r="A32" s="689"/>
      <c r="B32" s="274" t="s">
        <v>367</v>
      </c>
      <c r="C32" s="700"/>
      <c r="D32" s="706"/>
      <c r="E32" s="621"/>
      <c r="F32" s="621"/>
      <c r="G32" s="702"/>
      <c r="H32" s="144">
        <v>1298</v>
      </c>
      <c r="I32" s="76"/>
      <c r="J32" s="106">
        <f t="shared" si="5"/>
        <v>0</v>
      </c>
      <c r="K32" s="647"/>
      <c r="L32" s="147">
        <f t="shared" si="6"/>
        <v>1298</v>
      </c>
      <c r="M32" s="109">
        <f t="shared" si="7"/>
        <v>0</v>
      </c>
      <c r="N32" s="72">
        <v>0.185</v>
      </c>
      <c r="O32" s="101">
        <v>32</v>
      </c>
      <c r="P32" s="710"/>
      <c r="Q32" s="1">
        <f t="shared" ref="Q32:Q50" si="8">I32*N32</f>
        <v>0</v>
      </c>
      <c r="R32" s="1">
        <f t="shared" ref="R32:R50" si="9">I32*O32</f>
        <v>0</v>
      </c>
    </row>
    <row r="33" spans="1:18" ht="15" customHeight="1">
      <c r="A33" s="688" t="s">
        <v>1155</v>
      </c>
      <c r="B33" s="271" t="s">
        <v>108</v>
      </c>
      <c r="C33" s="649">
        <v>3.5</v>
      </c>
      <c r="D33" s="643" t="s">
        <v>235</v>
      </c>
      <c r="E33" s="620" t="s">
        <v>585</v>
      </c>
      <c r="F33" s="620" t="s">
        <v>584</v>
      </c>
      <c r="G33" s="651">
        <f>H33+H34</f>
        <v>2826</v>
      </c>
      <c r="H33" s="145">
        <v>1415</v>
      </c>
      <c r="I33" s="75"/>
      <c r="J33" s="105">
        <f t="shared" si="5"/>
        <v>0</v>
      </c>
      <c r="K33" s="638">
        <f>SUM(G33-(G33*J33))</f>
        <v>2826</v>
      </c>
      <c r="L33" s="146">
        <f t="shared" si="6"/>
        <v>1415</v>
      </c>
      <c r="M33" s="108">
        <f t="shared" si="7"/>
        <v>0</v>
      </c>
      <c r="N33" s="70">
        <v>0.23899999999999999</v>
      </c>
      <c r="O33" s="100">
        <v>29</v>
      </c>
      <c r="P33" s="710"/>
      <c r="Q33" s="1">
        <f t="shared" si="8"/>
        <v>0</v>
      </c>
      <c r="R33" s="1">
        <f t="shared" si="9"/>
        <v>0</v>
      </c>
    </row>
    <row r="34" spans="1:18" ht="15" customHeight="1" thickBot="1">
      <c r="A34" s="689"/>
      <c r="B34" s="274" t="s">
        <v>368</v>
      </c>
      <c r="C34" s="700"/>
      <c r="D34" s="706"/>
      <c r="E34" s="621"/>
      <c r="F34" s="621"/>
      <c r="G34" s="702"/>
      <c r="H34" s="144">
        <v>1411</v>
      </c>
      <c r="I34" s="76"/>
      <c r="J34" s="106">
        <f t="shared" si="5"/>
        <v>0</v>
      </c>
      <c r="K34" s="647"/>
      <c r="L34" s="147">
        <f t="shared" si="6"/>
        <v>1411</v>
      </c>
      <c r="M34" s="109">
        <f t="shared" si="7"/>
        <v>0</v>
      </c>
      <c r="N34" s="72">
        <v>0.185</v>
      </c>
      <c r="O34" s="101">
        <v>36</v>
      </c>
      <c r="P34" s="710"/>
      <c r="Q34" s="1">
        <f t="shared" si="8"/>
        <v>0</v>
      </c>
      <c r="R34" s="1">
        <f t="shared" si="9"/>
        <v>0</v>
      </c>
    </row>
    <row r="35" spans="1:18" ht="15" customHeight="1">
      <c r="A35" s="688" t="s">
        <v>1154</v>
      </c>
      <c r="B35" s="271" t="s">
        <v>109</v>
      </c>
      <c r="C35" s="649">
        <v>4</v>
      </c>
      <c r="D35" s="643">
        <v>4.7</v>
      </c>
      <c r="E35" s="620" t="s">
        <v>585</v>
      </c>
      <c r="F35" s="620" t="s">
        <v>604</v>
      </c>
      <c r="G35" s="651">
        <f>H35+H36</f>
        <v>3030</v>
      </c>
      <c r="H35" s="145">
        <v>1515</v>
      </c>
      <c r="I35" s="75"/>
      <c r="J35" s="105">
        <f t="shared" si="5"/>
        <v>0</v>
      </c>
      <c r="K35" s="638">
        <f>SUM(G35-(G35*J35))</f>
        <v>3030</v>
      </c>
      <c r="L35" s="146">
        <f t="shared" si="6"/>
        <v>1515</v>
      </c>
      <c r="M35" s="108">
        <f t="shared" si="7"/>
        <v>0</v>
      </c>
      <c r="N35" s="70">
        <v>0.23899999999999999</v>
      </c>
      <c r="O35" s="100">
        <v>29</v>
      </c>
      <c r="P35" s="710"/>
      <c r="Q35" s="1">
        <f t="shared" si="8"/>
        <v>0</v>
      </c>
      <c r="R35" s="1">
        <f t="shared" si="9"/>
        <v>0</v>
      </c>
    </row>
    <row r="36" spans="1:18" ht="15" customHeight="1" thickBot="1">
      <c r="A36" s="689"/>
      <c r="B36" s="274" t="s">
        <v>369</v>
      </c>
      <c r="C36" s="700"/>
      <c r="D36" s="706"/>
      <c r="E36" s="621"/>
      <c r="F36" s="621"/>
      <c r="G36" s="702"/>
      <c r="H36" s="144">
        <v>1515</v>
      </c>
      <c r="I36" s="76"/>
      <c r="J36" s="106">
        <f t="shared" si="5"/>
        <v>0</v>
      </c>
      <c r="K36" s="647"/>
      <c r="L36" s="147">
        <f t="shared" si="6"/>
        <v>1515</v>
      </c>
      <c r="M36" s="109">
        <f t="shared" si="7"/>
        <v>0</v>
      </c>
      <c r="N36" s="72">
        <v>0.185</v>
      </c>
      <c r="O36" s="101">
        <v>37</v>
      </c>
      <c r="P36" s="710"/>
      <c r="Q36" s="1">
        <f t="shared" si="8"/>
        <v>0</v>
      </c>
      <c r="R36" s="1">
        <f t="shared" si="9"/>
        <v>0</v>
      </c>
    </row>
    <row r="37" spans="1:18" ht="15" customHeight="1">
      <c r="A37" s="634" t="s">
        <v>713</v>
      </c>
      <c r="B37" s="271" t="s">
        <v>111</v>
      </c>
      <c r="C37" s="649">
        <v>5.4</v>
      </c>
      <c r="D37" s="643">
        <v>6</v>
      </c>
      <c r="E37" s="620" t="s">
        <v>601</v>
      </c>
      <c r="F37" s="620" t="s">
        <v>605</v>
      </c>
      <c r="G37" s="651">
        <f>H37+H38</f>
        <v>3252</v>
      </c>
      <c r="H37" s="145">
        <v>1562</v>
      </c>
      <c r="I37" s="75"/>
      <c r="J37" s="105">
        <f t="shared" si="5"/>
        <v>0</v>
      </c>
      <c r="K37" s="638">
        <f>SUM(G37-(G37*J37))</f>
        <v>3252</v>
      </c>
      <c r="L37" s="146">
        <f t="shared" si="6"/>
        <v>1562</v>
      </c>
      <c r="M37" s="108">
        <f t="shared" si="7"/>
        <v>0</v>
      </c>
      <c r="N37" s="70">
        <v>0.23899999999999999</v>
      </c>
      <c r="O37" s="100">
        <v>29</v>
      </c>
      <c r="P37" s="710"/>
      <c r="Q37" s="1">
        <f t="shared" si="8"/>
        <v>0</v>
      </c>
      <c r="R37" s="1">
        <f t="shared" si="9"/>
        <v>0</v>
      </c>
    </row>
    <row r="38" spans="1:18" ht="15" customHeight="1" thickBot="1">
      <c r="A38" s="642"/>
      <c r="B38" s="274" t="s">
        <v>110</v>
      </c>
      <c r="C38" s="700"/>
      <c r="D38" s="706"/>
      <c r="E38" s="621"/>
      <c r="F38" s="621"/>
      <c r="G38" s="702"/>
      <c r="H38" s="144">
        <v>1690</v>
      </c>
      <c r="I38" s="76"/>
      <c r="J38" s="106">
        <f t="shared" si="5"/>
        <v>0</v>
      </c>
      <c r="K38" s="647"/>
      <c r="L38" s="147">
        <f t="shared" si="6"/>
        <v>1690</v>
      </c>
      <c r="M38" s="109">
        <f t="shared" si="7"/>
        <v>0</v>
      </c>
      <c r="N38" s="72">
        <v>0.307</v>
      </c>
      <c r="O38" s="101">
        <v>56</v>
      </c>
      <c r="P38" s="711"/>
      <c r="Q38" s="1">
        <f t="shared" si="8"/>
        <v>0</v>
      </c>
      <c r="R38" s="1">
        <f t="shared" si="9"/>
        <v>0</v>
      </c>
    </row>
    <row r="39" spans="1:18" ht="15" customHeight="1">
      <c r="A39" s="697" t="s">
        <v>714</v>
      </c>
      <c r="B39" s="116" t="s">
        <v>112</v>
      </c>
      <c r="C39" s="699" t="s">
        <v>178</v>
      </c>
      <c r="D39" s="705">
        <v>7.7</v>
      </c>
      <c r="E39" s="703" t="s">
        <v>1127</v>
      </c>
      <c r="F39" s="703" t="s">
        <v>1151</v>
      </c>
      <c r="G39" s="701">
        <f>H39+H40</f>
        <v>3395</v>
      </c>
      <c r="H39" s="145">
        <v>1533</v>
      </c>
      <c r="I39" s="75"/>
      <c r="J39" s="105">
        <f t="shared" si="5"/>
        <v>0</v>
      </c>
      <c r="K39" s="638">
        <f>SUM(G39-(G39*J39))</f>
        <v>3395</v>
      </c>
      <c r="L39" s="146">
        <f t="shared" si="6"/>
        <v>1533</v>
      </c>
      <c r="M39" s="108">
        <f t="shared" si="7"/>
        <v>0</v>
      </c>
      <c r="N39" s="70">
        <v>0.32500000000000001</v>
      </c>
      <c r="O39" s="100">
        <v>50</v>
      </c>
      <c r="P39" s="286"/>
      <c r="Q39" s="1">
        <f t="shared" si="8"/>
        <v>0</v>
      </c>
      <c r="R39" s="1">
        <f t="shared" si="9"/>
        <v>0</v>
      </c>
    </row>
    <row r="40" spans="1:18" ht="15" customHeight="1" thickBot="1">
      <c r="A40" s="698"/>
      <c r="B40" s="118" t="s">
        <v>370</v>
      </c>
      <c r="C40" s="700"/>
      <c r="D40" s="706"/>
      <c r="E40" s="704"/>
      <c r="F40" s="704"/>
      <c r="G40" s="702"/>
      <c r="H40" s="144">
        <v>1862</v>
      </c>
      <c r="I40" s="76"/>
      <c r="J40" s="106">
        <f t="shared" si="5"/>
        <v>0</v>
      </c>
      <c r="K40" s="647"/>
      <c r="L40" s="147">
        <f t="shared" si="6"/>
        <v>1862</v>
      </c>
      <c r="M40" s="109">
        <f t="shared" si="7"/>
        <v>0</v>
      </c>
      <c r="N40" s="72">
        <v>0.307</v>
      </c>
      <c r="O40" s="101">
        <v>63</v>
      </c>
      <c r="P40" s="286"/>
      <c r="Q40" s="1">
        <f t="shared" si="8"/>
        <v>0</v>
      </c>
      <c r="R40" s="1">
        <f t="shared" si="9"/>
        <v>0</v>
      </c>
    </row>
    <row r="41" spans="1:18" ht="15" customHeight="1">
      <c r="A41" s="697" t="s">
        <v>715</v>
      </c>
      <c r="B41" s="271" t="s">
        <v>113</v>
      </c>
      <c r="C41" s="649">
        <v>8.4</v>
      </c>
      <c r="D41" s="643">
        <v>9.5</v>
      </c>
      <c r="E41" s="620" t="s">
        <v>601</v>
      </c>
      <c r="F41" s="620" t="s">
        <v>606</v>
      </c>
      <c r="G41" s="651">
        <f>H41+H42</f>
        <v>4472</v>
      </c>
      <c r="H41" s="145">
        <v>1655</v>
      </c>
      <c r="I41" s="75"/>
      <c r="J41" s="105">
        <f t="shared" si="5"/>
        <v>0</v>
      </c>
      <c r="K41" s="638">
        <f>SUM(G41-(G41*J41))</f>
        <v>4472</v>
      </c>
      <c r="L41" s="146">
        <f t="shared" si="6"/>
        <v>1655</v>
      </c>
      <c r="M41" s="108">
        <f t="shared" si="7"/>
        <v>0</v>
      </c>
      <c r="N41" s="70">
        <v>0.32500000000000001</v>
      </c>
      <c r="O41" s="100">
        <v>50</v>
      </c>
      <c r="P41" s="708"/>
      <c r="Q41" s="1">
        <f t="shared" si="8"/>
        <v>0</v>
      </c>
      <c r="R41" s="1">
        <f t="shared" si="9"/>
        <v>0</v>
      </c>
    </row>
    <row r="42" spans="1:18" ht="15" customHeight="1" thickBot="1">
      <c r="A42" s="698"/>
      <c r="B42" s="274" t="s">
        <v>192</v>
      </c>
      <c r="C42" s="700"/>
      <c r="D42" s="706"/>
      <c r="E42" s="621"/>
      <c r="F42" s="621"/>
      <c r="G42" s="702"/>
      <c r="H42" s="144">
        <v>2817</v>
      </c>
      <c r="I42" s="76"/>
      <c r="J42" s="106">
        <f t="shared" si="5"/>
        <v>0</v>
      </c>
      <c r="K42" s="647"/>
      <c r="L42" s="147">
        <f t="shared" si="6"/>
        <v>2817</v>
      </c>
      <c r="M42" s="109">
        <f t="shared" si="7"/>
        <v>0</v>
      </c>
      <c r="N42" s="72">
        <v>0.45300000000000001</v>
      </c>
      <c r="O42" s="101">
        <v>75</v>
      </c>
      <c r="P42" s="708"/>
      <c r="Q42" s="1">
        <f t="shared" si="8"/>
        <v>0</v>
      </c>
      <c r="R42" s="1">
        <f t="shared" si="9"/>
        <v>0</v>
      </c>
    </row>
    <row r="43" spans="1:18" ht="15" customHeight="1">
      <c r="A43" s="697" t="s">
        <v>1152</v>
      </c>
      <c r="B43" s="116" t="s">
        <v>114</v>
      </c>
      <c r="C43" s="699">
        <v>10.5</v>
      </c>
      <c r="D43" s="705">
        <v>12.7</v>
      </c>
      <c r="E43" s="703" t="s">
        <v>542</v>
      </c>
      <c r="F43" s="703" t="s">
        <v>1153</v>
      </c>
      <c r="G43" s="701">
        <f>H43+H44</f>
        <v>4953</v>
      </c>
      <c r="H43" s="145">
        <v>1922</v>
      </c>
      <c r="I43" s="75"/>
      <c r="J43" s="105">
        <f t="shared" si="5"/>
        <v>0</v>
      </c>
      <c r="K43" s="638">
        <f>SUM(G43-(G43*J43))</f>
        <v>4953</v>
      </c>
      <c r="L43" s="146">
        <f t="shared" si="6"/>
        <v>1922</v>
      </c>
      <c r="M43" s="108">
        <f t="shared" si="7"/>
        <v>0</v>
      </c>
      <c r="N43" s="70">
        <v>0.32500000000000001</v>
      </c>
      <c r="O43" s="100">
        <v>50</v>
      </c>
      <c r="P43" s="708"/>
      <c r="Q43" s="1">
        <f t="shared" si="8"/>
        <v>0</v>
      </c>
      <c r="R43" s="1">
        <f t="shared" si="9"/>
        <v>0</v>
      </c>
    </row>
    <row r="44" spans="1:18" ht="15" customHeight="1" thickBot="1">
      <c r="A44" s="698"/>
      <c r="B44" s="118" t="s">
        <v>193</v>
      </c>
      <c r="C44" s="700"/>
      <c r="D44" s="706"/>
      <c r="E44" s="704"/>
      <c r="F44" s="704"/>
      <c r="G44" s="702"/>
      <c r="H44" s="144">
        <v>3031</v>
      </c>
      <c r="I44" s="76"/>
      <c r="J44" s="106">
        <f t="shared" si="5"/>
        <v>0</v>
      </c>
      <c r="K44" s="647"/>
      <c r="L44" s="147">
        <f t="shared" si="6"/>
        <v>3031</v>
      </c>
      <c r="M44" s="109">
        <f t="shared" si="7"/>
        <v>0</v>
      </c>
      <c r="N44" s="72">
        <v>0.60499999999999998</v>
      </c>
      <c r="O44" s="101">
        <v>101</v>
      </c>
      <c r="P44" s="708"/>
      <c r="Q44" s="1">
        <f t="shared" si="8"/>
        <v>0</v>
      </c>
      <c r="R44" s="1">
        <f t="shared" si="9"/>
        <v>0</v>
      </c>
    </row>
    <row r="45" spans="1:18" ht="15" customHeight="1">
      <c r="A45" s="634" t="s">
        <v>716</v>
      </c>
      <c r="B45" s="271" t="s">
        <v>115</v>
      </c>
      <c r="C45" s="649">
        <v>12.7</v>
      </c>
      <c r="D45" s="643">
        <v>14.3</v>
      </c>
      <c r="E45" s="620" t="s">
        <v>600</v>
      </c>
      <c r="F45" s="620" t="s">
        <v>593</v>
      </c>
      <c r="G45" s="651">
        <f>H45+H46</f>
        <v>5736</v>
      </c>
      <c r="H45" s="145">
        <v>2444</v>
      </c>
      <c r="I45" s="75"/>
      <c r="J45" s="105">
        <f t="shared" si="5"/>
        <v>0</v>
      </c>
      <c r="K45" s="638">
        <f>SUM(G45-(G45*J45))</f>
        <v>5736</v>
      </c>
      <c r="L45" s="146">
        <f t="shared" si="6"/>
        <v>2444</v>
      </c>
      <c r="M45" s="108">
        <f t="shared" si="7"/>
        <v>0</v>
      </c>
      <c r="N45" s="70">
        <v>0.32500000000000001</v>
      </c>
      <c r="O45" s="100">
        <v>52</v>
      </c>
      <c r="P45" s="708"/>
      <c r="Q45" s="1">
        <f t="shared" si="8"/>
        <v>0</v>
      </c>
      <c r="R45" s="1">
        <f t="shared" si="9"/>
        <v>0</v>
      </c>
    </row>
    <row r="46" spans="1:18" ht="15" customHeight="1" thickBot="1">
      <c r="A46" s="635"/>
      <c r="B46" s="273" t="s">
        <v>194</v>
      </c>
      <c r="C46" s="650"/>
      <c r="D46" s="644"/>
      <c r="E46" s="621"/>
      <c r="F46" s="621"/>
      <c r="G46" s="652"/>
      <c r="H46" s="144">
        <v>3292</v>
      </c>
      <c r="I46" s="77"/>
      <c r="J46" s="107">
        <f t="shared" si="5"/>
        <v>0</v>
      </c>
      <c r="K46" s="639"/>
      <c r="L46" s="283">
        <f t="shared" si="6"/>
        <v>3292</v>
      </c>
      <c r="M46" s="110">
        <f t="shared" si="7"/>
        <v>0</v>
      </c>
      <c r="N46" s="74">
        <v>0.60499999999999998</v>
      </c>
      <c r="O46" s="102">
        <v>120</v>
      </c>
      <c r="P46" s="708"/>
      <c r="Q46" s="1">
        <f t="shared" si="8"/>
        <v>0</v>
      </c>
      <c r="R46" s="1">
        <f t="shared" si="9"/>
        <v>0</v>
      </c>
    </row>
    <row r="47" spans="1:18" ht="15" customHeight="1">
      <c r="A47" s="634" t="s">
        <v>1144</v>
      </c>
      <c r="B47" s="116" t="s">
        <v>116</v>
      </c>
      <c r="C47" s="699">
        <v>16.5</v>
      </c>
      <c r="D47" s="705">
        <v>19.5</v>
      </c>
      <c r="E47" s="703" t="s">
        <v>1145</v>
      </c>
      <c r="F47" s="703" t="s">
        <v>1146</v>
      </c>
      <c r="G47" s="701">
        <f>H47+H48</f>
        <v>7577</v>
      </c>
      <c r="H47" s="145">
        <v>3683</v>
      </c>
      <c r="I47" s="75"/>
      <c r="J47" s="105">
        <f t="shared" si="5"/>
        <v>0</v>
      </c>
      <c r="K47" s="638">
        <f>SUM(G47-(G47*J47))</f>
        <v>7577</v>
      </c>
      <c r="L47" s="146">
        <f t="shared" si="6"/>
        <v>3683</v>
      </c>
      <c r="M47" s="108">
        <f t="shared" si="7"/>
        <v>0</v>
      </c>
      <c r="N47" s="70">
        <v>0.375</v>
      </c>
      <c r="O47" s="100">
        <v>55</v>
      </c>
      <c r="P47" s="159"/>
      <c r="Q47" s="1">
        <f t="shared" si="8"/>
        <v>0</v>
      </c>
      <c r="R47" s="1">
        <f t="shared" si="9"/>
        <v>0</v>
      </c>
    </row>
    <row r="48" spans="1:18" ht="15" customHeight="1" thickBot="1">
      <c r="A48" s="642"/>
      <c r="B48" s="118" t="s">
        <v>372</v>
      </c>
      <c r="C48" s="700"/>
      <c r="D48" s="706"/>
      <c r="E48" s="704"/>
      <c r="F48" s="704"/>
      <c r="G48" s="702"/>
      <c r="H48" s="144">
        <v>3894</v>
      </c>
      <c r="I48" s="76"/>
      <c r="J48" s="106">
        <f t="shared" si="5"/>
        <v>0</v>
      </c>
      <c r="K48" s="647"/>
      <c r="L48" s="147">
        <f t="shared" si="6"/>
        <v>3894</v>
      </c>
      <c r="M48" s="109">
        <f t="shared" si="7"/>
        <v>0</v>
      </c>
      <c r="N48" s="72">
        <v>0.66900000000000004</v>
      </c>
      <c r="O48" s="101">
        <v>125</v>
      </c>
      <c r="P48" s="159"/>
      <c r="Q48" s="1">
        <f t="shared" si="8"/>
        <v>0</v>
      </c>
      <c r="R48" s="1">
        <f t="shared" si="9"/>
        <v>0</v>
      </c>
    </row>
    <row r="49" spans="1:18" ht="15" customHeight="1">
      <c r="A49" s="634" t="s">
        <v>1129</v>
      </c>
      <c r="B49" s="116" t="s">
        <v>117</v>
      </c>
      <c r="C49" s="699" t="s">
        <v>607</v>
      </c>
      <c r="D49" s="705" t="s">
        <v>608</v>
      </c>
      <c r="E49" s="703" t="s">
        <v>1130</v>
      </c>
      <c r="F49" s="703" t="s">
        <v>1131</v>
      </c>
      <c r="G49" s="701">
        <f>H49+H50</f>
        <v>9963</v>
      </c>
      <c r="H49" s="145">
        <v>4873</v>
      </c>
      <c r="I49" s="75"/>
      <c r="J49" s="105">
        <f t="shared" si="5"/>
        <v>0</v>
      </c>
      <c r="K49" s="638">
        <f>SUM(G49-(G49*J49))</f>
        <v>9963</v>
      </c>
      <c r="L49" s="146">
        <f t="shared" si="6"/>
        <v>4873</v>
      </c>
      <c r="M49" s="108">
        <f t="shared" si="7"/>
        <v>0</v>
      </c>
      <c r="N49" s="70">
        <v>0.753</v>
      </c>
      <c r="O49" s="100">
        <v>100</v>
      </c>
      <c r="P49" s="159"/>
      <c r="Q49" s="1">
        <f t="shared" si="8"/>
        <v>0</v>
      </c>
      <c r="R49" s="1">
        <f t="shared" si="9"/>
        <v>0</v>
      </c>
    </row>
    <row r="50" spans="1:18" ht="15" customHeight="1" thickBot="1">
      <c r="A50" s="635"/>
      <c r="B50" s="117" t="s">
        <v>371</v>
      </c>
      <c r="C50" s="650"/>
      <c r="D50" s="644"/>
      <c r="E50" s="704"/>
      <c r="F50" s="704"/>
      <c r="G50" s="652"/>
      <c r="H50" s="144">
        <v>5090</v>
      </c>
      <c r="I50" s="77"/>
      <c r="J50" s="107">
        <f t="shared" si="5"/>
        <v>0</v>
      </c>
      <c r="K50" s="639"/>
      <c r="L50" s="284">
        <f t="shared" si="6"/>
        <v>5090</v>
      </c>
      <c r="M50" s="110">
        <f t="shared" si="7"/>
        <v>0</v>
      </c>
      <c r="N50" s="74">
        <v>1.669</v>
      </c>
      <c r="O50" s="102">
        <v>282</v>
      </c>
      <c r="P50" s="159"/>
      <c r="Q50" s="1">
        <f t="shared" si="8"/>
        <v>0</v>
      </c>
      <c r="R50" s="1">
        <f t="shared" si="9"/>
        <v>0</v>
      </c>
    </row>
    <row r="51" spans="1:18" ht="23.25" customHeight="1" thickBot="1">
      <c r="A51" s="672" t="s">
        <v>720</v>
      </c>
      <c r="B51" s="672"/>
      <c r="C51" s="672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138"/>
    </row>
    <row r="52" spans="1:18" ht="30" customHeight="1" thickBot="1">
      <c r="A52" s="640" t="s">
        <v>699</v>
      </c>
      <c r="B52" s="641"/>
      <c r="C52" s="641"/>
      <c r="D52" s="641"/>
      <c r="E52" s="641"/>
      <c r="F52" s="641"/>
      <c r="G52" s="641"/>
      <c r="H52" s="641"/>
      <c r="I52" s="641"/>
      <c r="J52" s="641"/>
      <c r="K52" s="641"/>
      <c r="L52" s="641"/>
      <c r="M52" s="66"/>
      <c r="N52" s="64"/>
      <c r="O52" s="67"/>
      <c r="Q52" s="15"/>
      <c r="R52" s="15"/>
    </row>
    <row r="53" spans="1:18" ht="30" customHeight="1" thickBot="1">
      <c r="A53" s="595" t="s">
        <v>691</v>
      </c>
      <c r="B53" s="596"/>
      <c r="C53" s="596"/>
      <c r="D53" s="596"/>
      <c r="E53" s="596"/>
      <c r="F53" s="596"/>
      <c r="G53" s="596"/>
      <c r="H53" s="596"/>
      <c r="I53" s="596"/>
      <c r="J53" s="596"/>
      <c r="K53" s="596"/>
      <c r="L53" s="596"/>
      <c r="M53" s="596"/>
      <c r="N53" s="596"/>
      <c r="O53" s="597"/>
      <c r="Q53" s="15"/>
      <c r="R53" s="15"/>
    </row>
    <row r="54" spans="1:18" ht="15" customHeight="1">
      <c r="A54" s="634" t="s">
        <v>703</v>
      </c>
      <c r="B54" s="271" t="s">
        <v>190</v>
      </c>
      <c r="C54" s="649">
        <v>5.4</v>
      </c>
      <c r="D54" s="643">
        <v>6</v>
      </c>
      <c r="E54" s="620" t="s">
        <v>596</v>
      </c>
      <c r="F54" s="620" t="s">
        <v>586</v>
      </c>
      <c r="G54" s="651">
        <f>H54+H55</f>
        <v>2857</v>
      </c>
      <c r="H54" s="145">
        <v>1353</v>
      </c>
      <c r="I54" s="75"/>
      <c r="J54" s="105">
        <f>$O$3</f>
        <v>0</v>
      </c>
      <c r="K54" s="638">
        <f>SUM(G54-(G54*J54))</f>
        <v>2857</v>
      </c>
      <c r="L54" s="146">
        <f>SUM(H54-(H54*J54))</f>
        <v>1353</v>
      </c>
      <c r="M54" s="108">
        <f>I54*L54</f>
        <v>0</v>
      </c>
      <c r="N54" s="70">
        <v>0.30599999999999999</v>
      </c>
      <c r="O54" s="100">
        <v>37</v>
      </c>
      <c r="P54" s="715" t="s">
        <v>70</v>
      </c>
      <c r="Q54" s="1">
        <f>I54*N54</f>
        <v>0</v>
      </c>
      <c r="R54" s="1">
        <f>I54*O54</f>
        <v>0</v>
      </c>
    </row>
    <row r="55" spans="1:18" ht="15" customHeight="1" thickBot="1">
      <c r="A55" s="642"/>
      <c r="B55" s="274" t="s">
        <v>55</v>
      </c>
      <c r="C55" s="700"/>
      <c r="D55" s="706"/>
      <c r="E55" s="621"/>
      <c r="F55" s="621"/>
      <c r="G55" s="702"/>
      <c r="H55" s="144">
        <v>1504</v>
      </c>
      <c r="I55" s="76"/>
      <c r="J55" s="106">
        <f>$O$3</f>
        <v>0</v>
      </c>
      <c r="K55" s="647"/>
      <c r="L55" s="147">
        <f>SUM(H55-(H55*J55))</f>
        <v>1504</v>
      </c>
      <c r="M55" s="109">
        <f>I55*L55</f>
        <v>0</v>
      </c>
      <c r="N55" s="72">
        <v>0.307</v>
      </c>
      <c r="O55" s="101">
        <v>56</v>
      </c>
      <c r="P55" s="716"/>
      <c r="Q55" s="1">
        <f>I55*N55</f>
        <v>0</v>
      </c>
      <c r="R55" s="1">
        <f>I55*O55</f>
        <v>0</v>
      </c>
    </row>
    <row r="56" spans="1:18" ht="15" customHeight="1">
      <c r="A56" s="634" t="s">
        <v>704</v>
      </c>
      <c r="B56" s="271" t="s">
        <v>100</v>
      </c>
      <c r="C56" s="649">
        <v>6.5</v>
      </c>
      <c r="D56" s="643">
        <v>7.4</v>
      </c>
      <c r="E56" s="620" t="s">
        <v>597</v>
      </c>
      <c r="F56" s="620" t="s">
        <v>598</v>
      </c>
      <c r="G56" s="651">
        <f>H56+H57</f>
        <v>3418</v>
      </c>
      <c r="H56" s="145">
        <v>1705</v>
      </c>
      <c r="I56" s="75"/>
      <c r="J56" s="105">
        <f>$O$3</f>
        <v>0</v>
      </c>
      <c r="K56" s="638">
        <f>SUM(G56-(G56*J56))</f>
        <v>3418</v>
      </c>
      <c r="L56" s="146">
        <f>SUM(H56-(H56*J56))</f>
        <v>1705</v>
      </c>
      <c r="M56" s="108">
        <f>I56*L56</f>
        <v>0</v>
      </c>
      <c r="N56" s="70">
        <v>0.30599999999999999</v>
      </c>
      <c r="O56" s="100">
        <v>37</v>
      </c>
      <c r="P56" s="716"/>
      <c r="Q56" s="1">
        <f>I56*N56</f>
        <v>0</v>
      </c>
      <c r="R56" s="1">
        <f>I56*O56</f>
        <v>0</v>
      </c>
    </row>
    <row r="57" spans="1:18" ht="15" customHeight="1" thickBot="1">
      <c r="A57" s="635"/>
      <c r="B57" s="273" t="s">
        <v>191</v>
      </c>
      <c r="C57" s="650"/>
      <c r="D57" s="644"/>
      <c r="E57" s="621"/>
      <c r="F57" s="621"/>
      <c r="G57" s="652"/>
      <c r="H57" s="144">
        <v>1713</v>
      </c>
      <c r="I57" s="77"/>
      <c r="J57" s="107">
        <f>$O$3</f>
        <v>0</v>
      </c>
      <c r="K57" s="639"/>
      <c r="L57" s="148">
        <f>SUM(H57-(H57*J57))</f>
        <v>1713</v>
      </c>
      <c r="M57" s="110">
        <f>I57*L57</f>
        <v>0</v>
      </c>
      <c r="N57" s="74">
        <v>0.307</v>
      </c>
      <c r="O57" s="102">
        <v>63</v>
      </c>
      <c r="P57" s="717"/>
      <c r="Q57" s="1">
        <f>I57*N57</f>
        <v>0</v>
      </c>
      <c r="R57" s="1">
        <f>I57*O57</f>
        <v>0</v>
      </c>
    </row>
    <row r="58" spans="1:18" ht="30" customHeight="1" thickBot="1">
      <c r="A58" s="640" t="s">
        <v>706</v>
      </c>
      <c r="B58" s="641"/>
      <c r="C58" s="641"/>
      <c r="D58" s="641"/>
      <c r="E58" s="641"/>
      <c r="F58" s="641"/>
      <c r="G58" s="641"/>
      <c r="H58" s="641"/>
      <c r="I58" s="641"/>
      <c r="J58" s="641"/>
      <c r="K58" s="641"/>
      <c r="L58" s="641"/>
      <c r="M58" s="66"/>
      <c r="N58" s="64"/>
      <c r="O58" s="67"/>
      <c r="Q58" s="15"/>
      <c r="R58" s="15"/>
    </row>
    <row r="59" spans="1:18" ht="30" customHeight="1" thickBot="1">
      <c r="A59" s="595" t="s">
        <v>691</v>
      </c>
      <c r="B59" s="596"/>
      <c r="C59" s="596"/>
      <c r="D59" s="596"/>
      <c r="E59" s="596"/>
      <c r="F59" s="596"/>
      <c r="G59" s="596"/>
      <c r="H59" s="596"/>
      <c r="I59" s="596"/>
      <c r="J59" s="596"/>
      <c r="K59" s="596"/>
      <c r="L59" s="596"/>
      <c r="M59" s="596"/>
      <c r="N59" s="596"/>
      <c r="O59" s="597"/>
      <c r="Q59" s="15"/>
      <c r="R59" s="15"/>
    </row>
    <row r="60" spans="1:18" ht="15" customHeight="1">
      <c r="A60" s="634" t="s">
        <v>705</v>
      </c>
      <c r="B60" s="271" t="s">
        <v>101</v>
      </c>
      <c r="C60" s="649">
        <v>8.4</v>
      </c>
      <c r="D60" s="643">
        <v>9.5</v>
      </c>
      <c r="E60" s="620" t="s">
        <v>589</v>
      </c>
      <c r="F60" s="620" t="s">
        <v>599</v>
      </c>
      <c r="G60" s="651">
        <f>H60+H61</f>
        <v>4550</v>
      </c>
      <c r="H60" s="145">
        <v>1733</v>
      </c>
      <c r="I60" s="75"/>
      <c r="J60" s="105">
        <f t="shared" ref="J60:J67" si="10">$O$3</f>
        <v>0</v>
      </c>
      <c r="K60" s="638">
        <f>SUM(G60-(G60*J60))</f>
        <v>4550</v>
      </c>
      <c r="L60" s="146">
        <f t="shared" ref="L60:L67" si="11">SUM(H60-(H60*J60))</f>
        <v>1733</v>
      </c>
      <c r="M60" s="108">
        <f t="shared" ref="M60:M66" si="12">I60*L60</f>
        <v>0</v>
      </c>
      <c r="N60" s="70">
        <v>0.53100000000000003</v>
      </c>
      <c r="O60" s="100">
        <v>61</v>
      </c>
      <c r="P60" s="718" t="s">
        <v>71</v>
      </c>
      <c r="Q60" s="1">
        <f t="shared" ref="Q60:Q67" si="13">I60*N60</f>
        <v>0</v>
      </c>
      <c r="R60" s="1">
        <f t="shared" ref="R60:R67" si="14">I60*O60</f>
        <v>0</v>
      </c>
    </row>
    <row r="61" spans="1:18" ht="15" customHeight="1" thickBot="1">
      <c r="A61" s="642"/>
      <c r="B61" s="274" t="s">
        <v>192</v>
      </c>
      <c r="C61" s="700"/>
      <c r="D61" s="706"/>
      <c r="E61" s="621"/>
      <c r="F61" s="621"/>
      <c r="G61" s="702"/>
      <c r="H61" s="144">
        <v>2817</v>
      </c>
      <c r="I61" s="76"/>
      <c r="J61" s="106">
        <f t="shared" si="10"/>
        <v>0</v>
      </c>
      <c r="K61" s="647"/>
      <c r="L61" s="147">
        <f t="shared" si="11"/>
        <v>2817</v>
      </c>
      <c r="M61" s="109">
        <f>I61*L61</f>
        <v>0</v>
      </c>
      <c r="N61" s="72">
        <v>0.45100000000000001</v>
      </c>
      <c r="O61" s="101">
        <v>75</v>
      </c>
      <c r="P61" s="719"/>
      <c r="Q61" s="1">
        <f t="shared" si="13"/>
        <v>0</v>
      </c>
      <c r="R61" s="1">
        <f t="shared" si="14"/>
        <v>0</v>
      </c>
    </row>
    <row r="62" spans="1:18" ht="15" customHeight="1">
      <c r="A62" s="634" t="s">
        <v>717</v>
      </c>
      <c r="B62" s="271" t="s">
        <v>102</v>
      </c>
      <c r="C62" s="649">
        <v>10.5</v>
      </c>
      <c r="D62" s="643">
        <v>11.8</v>
      </c>
      <c r="E62" s="620" t="s">
        <v>530</v>
      </c>
      <c r="F62" s="620" t="s">
        <v>599</v>
      </c>
      <c r="G62" s="651">
        <f>H62+H63</f>
        <v>5413</v>
      </c>
      <c r="H62" s="145">
        <v>2382</v>
      </c>
      <c r="I62" s="75"/>
      <c r="J62" s="105">
        <f t="shared" si="10"/>
        <v>0</v>
      </c>
      <c r="K62" s="638">
        <f>SUM(G62-(G62*J62))</f>
        <v>5413</v>
      </c>
      <c r="L62" s="146">
        <f t="shared" si="11"/>
        <v>2382</v>
      </c>
      <c r="M62" s="108">
        <f t="shared" si="12"/>
        <v>0</v>
      </c>
      <c r="N62" s="70">
        <v>0.53100000000000003</v>
      </c>
      <c r="O62" s="100">
        <v>61</v>
      </c>
      <c r="P62" s="719"/>
      <c r="Q62" s="1">
        <f t="shared" si="13"/>
        <v>0</v>
      </c>
      <c r="R62" s="1">
        <f t="shared" si="14"/>
        <v>0</v>
      </c>
    </row>
    <row r="63" spans="1:18" ht="15" customHeight="1" thickBot="1">
      <c r="A63" s="642"/>
      <c r="B63" s="274" t="s">
        <v>193</v>
      </c>
      <c r="C63" s="700"/>
      <c r="D63" s="706"/>
      <c r="E63" s="621"/>
      <c r="F63" s="621"/>
      <c r="G63" s="702"/>
      <c r="H63" s="144">
        <v>3031</v>
      </c>
      <c r="I63" s="76"/>
      <c r="J63" s="106">
        <f t="shared" si="10"/>
        <v>0</v>
      </c>
      <c r="K63" s="647"/>
      <c r="L63" s="147">
        <f t="shared" si="11"/>
        <v>3031</v>
      </c>
      <c r="M63" s="109">
        <f>I63*L63</f>
        <v>0</v>
      </c>
      <c r="N63" s="72">
        <v>0.60499999999999998</v>
      </c>
      <c r="O63" s="101">
        <v>101</v>
      </c>
      <c r="P63" s="719"/>
      <c r="Q63" s="1">
        <f t="shared" si="13"/>
        <v>0</v>
      </c>
      <c r="R63" s="1">
        <f t="shared" si="14"/>
        <v>0</v>
      </c>
    </row>
    <row r="64" spans="1:18" ht="15" customHeight="1">
      <c r="A64" s="634" t="s">
        <v>718</v>
      </c>
      <c r="B64" s="271" t="s">
        <v>103</v>
      </c>
      <c r="C64" s="649">
        <v>12.7</v>
      </c>
      <c r="D64" s="643">
        <v>14.3</v>
      </c>
      <c r="E64" s="620" t="s">
        <v>600</v>
      </c>
      <c r="F64" s="620" t="s">
        <v>593</v>
      </c>
      <c r="G64" s="651">
        <f>H64+H65</f>
        <v>6063</v>
      </c>
      <c r="H64" s="145">
        <v>2771</v>
      </c>
      <c r="I64" s="75"/>
      <c r="J64" s="105">
        <f t="shared" si="10"/>
        <v>0</v>
      </c>
      <c r="K64" s="638">
        <f>SUM(G64-(G64*J64))</f>
        <v>6063</v>
      </c>
      <c r="L64" s="146">
        <f t="shared" si="11"/>
        <v>2771</v>
      </c>
      <c r="M64" s="108">
        <f t="shared" si="12"/>
        <v>0</v>
      </c>
      <c r="N64" s="70">
        <v>0.53100000000000003</v>
      </c>
      <c r="O64" s="100">
        <v>61</v>
      </c>
      <c r="P64" s="719"/>
      <c r="Q64" s="1">
        <f t="shared" si="13"/>
        <v>0</v>
      </c>
      <c r="R64" s="1">
        <f t="shared" si="14"/>
        <v>0</v>
      </c>
    </row>
    <row r="65" spans="1:18" ht="15" customHeight="1" thickBot="1">
      <c r="A65" s="642"/>
      <c r="B65" s="274" t="s">
        <v>194</v>
      </c>
      <c r="C65" s="700"/>
      <c r="D65" s="706"/>
      <c r="E65" s="621"/>
      <c r="F65" s="621"/>
      <c r="G65" s="702"/>
      <c r="H65" s="144">
        <v>3292</v>
      </c>
      <c r="I65" s="76"/>
      <c r="J65" s="106">
        <f t="shared" si="10"/>
        <v>0</v>
      </c>
      <c r="K65" s="647"/>
      <c r="L65" s="147">
        <f t="shared" si="11"/>
        <v>3292</v>
      </c>
      <c r="M65" s="109">
        <f t="shared" si="12"/>
        <v>0</v>
      </c>
      <c r="N65" s="72">
        <v>0.60499999999999998</v>
      </c>
      <c r="O65" s="101">
        <v>120</v>
      </c>
      <c r="P65" s="719"/>
      <c r="Q65" s="1">
        <f t="shared" si="13"/>
        <v>0</v>
      </c>
      <c r="R65" s="1">
        <f t="shared" si="14"/>
        <v>0</v>
      </c>
    </row>
    <row r="66" spans="1:18" ht="15" customHeight="1">
      <c r="A66" s="634" t="s">
        <v>719</v>
      </c>
      <c r="B66" s="271" t="s">
        <v>104</v>
      </c>
      <c r="C66" s="649">
        <v>14.5</v>
      </c>
      <c r="D66" s="643">
        <v>16.5</v>
      </c>
      <c r="E66" s="620" t="s">
        <v>601</v>
      </c>
      <c r="F66" s="620" t="s">
        <v>602</v>
      </c>
      <c r="G66" s="651">
        <f>H66+H67</f>
        <v>7154</v>
      </c>
      <c r="H66" s="145">
        <v>3579</v>
      </c>
      <c r="I66" s="75"/>
      <c r="J66" s="105">
        <f t="shared" si="10"/>
        <v>0</v>
      </c>
      <c r="K66" s="638">
        <f>SUM(G66-(G66*J66))</f>
        <v>7154</v>
      </c>
      <c r="L66" s="146">
        <f t="shared" si="11"/>
        <v>3579</v>
      </c>
      <c r="M66" s="108">
        <f t="shared" si="12"/>
        <v>0</v>
      </c>
      <c r="N66" s="70">
        <v>0.53100000000000003</v>
      </c>
      <c r="O66" s="100">
        <v>61</v>
      </c>
      <c r="P66" s="719"/>
      <c r="Q66" s="1">
        <f t="shared" si="13"/>
        <v>0</v>
      </c>
      <c r="R66" s="1">
        <f t="shared" si="14"/>
        <v>0</v>
      </c>
    </row>
    <row r="67" spans="1:18" ht="15" customHeight="1" thickBot="1">
      <c r="A67" s="635"/>
      <c r="B67" s="273" t="s">
        <v>195</v>
      </c>
      <c r="C67" s="650"/>
      <c r="D67" s="644"/>
      <c r="E67" s="621"/>
      <c r="F67" s="621"/>
      <c r="G67" s="652"/>
      <c r="H67" s="144">
        <v>3575</v>
      </c>
      <c r="I67" s="77"/>
      <c r="J67" s="107">
        <f t="shared" si="10"/>
        <v>0</v>
      </c>
      <c r="K67" s="639"/>
      <c r="L67" s="148">
        <f t="shared" si="11"/>
        <v>3575</v>
      </c>
      <c r="M67" s="110">
        <f>I67*L67</f>
        <v>0</v>
      </c>
      <c r="N67" s="74">
        <v>0.66900000000000004</v>
      </c>
      <c r="O67" s="102">
        <v>125</v>
      </c>
      <c r="P67" s="720"/>
      <c r="Q67" s="1">
        <f t="shared" si="13"/>
        <v>0</v>
      </c>
      <c r="R67" s="1">
        <f t="shared" si="14"/>
        <v>0</v>
      </c>
    </row>
    <row r="68" spans="1:18" ht="7.5" customHeight="1" thickBot="1">
      <c r="M68" s="17"/>
      <c r="Q68" s="1">
        <f>I68*N68</f>
        <v>0</v>
      </c>
      <c r="R68" s="1">
        <f>I68*O68</f>
        <v>0</v>
      </c>
    </row>
    <row r="69" spans="1:18" ht="30" customHeight="1" thickBot="1">
      <c r="A69" s="137" t="s">
        <v>381</v>
      </c>
      <c r="B69" s="657" t="s">
        <v>383</v>
      </c>
      <c r="C69" s="658"/>
      <c r="D69" s="658"/>
      <c r="E69" s="712" t="s">
        <v>509</v>
      </c>
      <c r="F69" s="713"/>
      <c r="G69" s="714"/>
      <c r="H69" s="65"/>
      <c r="I69" s="128"/>
      <c r="J69" s="129"/>
      <c r="K69" s="128"/>
      <c r="L69" s="128"/>
      <c r="M69" s="128"/>
      <c r="N69" s="128"/>
      <c r="O69" s="130"/>
      <c r="Q69" s="15"/>
      <c r="R69" s="15"/>
    </row>
    <row r="70" spans="1:18" ht="30" customHeight="1" thickBot="1">
      <c r="A70" s="132" t="s">
        <v>198</v>
      </c>
      <c r="B70" s="653" t="s">
        <v>644</v>
      </c>
      <c r="C70" s="653"/>
      <c r="D70" s="653"/>
      <c r="E70" s="131"/>
      <c r="F70" s="56"/>
      <c r="G70" s="14"/>
      <c r="H70" s="104">
        <v>223</v>
      </c>
      <c r="I70" s="77"/>
      <c r="J70" s="73">
        <f t="shared" ref="J70:J86" si="15">$O$3</f>
        <v>0</v>
      </c>
      <c r="K70" s="112"/>
      <c r="L70" s="104">
        <f>SUM(H70-(H70*J70))</f>
        <v>223</v>
      </c>
      <c r="M70" s="80">
        <f>I70*L70</f>
        <v>0</v>
      </c>
      <c r="N70" s="70">
        <v>4.0000000000000001E-3</v>
      </c>
      <c r="O70" s="100">
        <v>0.8</v>
      </c>
      <c r="P70" s="27"/>
      <c r="Q70" s="1">
        <f t="shared" ref="Q70:Q86" si="16">I70*N70</f>
        <v>0</v>
      </c>
      <c r="R70" s="1">
        <f t="shared" ref="R70:R86" si="17">I70*O70</f>
        <v>0</v>
      </c>
    </row>
    <row r="71" spans="1:18" ht="30" customHeight="1" thickBot="1">
      <c r="A71" s="132" t="s">
        <v>128</v>
      </c>
      <c r="B71" s="653" t="s">
        <v>26</v>
      </c>
      <c r="C71" s="653"/>
      <c r="D71" s="653"/>
      <c r="E71" s="131"/>
      <c r="F71" s="56"/>
      <c r="G71" s="14"/>
      <c r="H71" s="104">
        <v>292</v>
      </c>
      <c r="I71" s="77"/>
      <c r="J71" s="73">
        <f t="shared" si="15"/>
        <v>0</v>
      </c>
      <c r="K71" s="112"/>
      <c r="L71" s="104">
        <f>SUM(H71-(H71*J71))</f>
        <v>292</v>
      </c>
      <c r="M71" s="80">
        <f>I71*L71</f>
        <v>0</v>
      </c>
      <c r="N71" s="70">
        <v>4.0000000000000001E-3</v>
      </c>
      <c r="O71" s="100">
        <v>0.8</v>
      </c>
      <c r="P71" s="135"/>
      <c r="Q71" s="1">
        <f t="shared" si="16"/>
        <v>0</v>
      </c>
      <c r="R71" s="1">
        <f t="shared" si="17"/>
        <v>0</v>
      </c>
    </row>
    <row r="72" spans="1:18" s="8" customFormat="1" ht="30" customHeight="1" thickBot="1">
      <c r="A72" s="132" t="s">
        <v>282</v>
      </c>
      <c r="B72" s="653" t="s">
        <v>238</v>
      </c>
      <c r="C72" s="653"/>
      <c r="D72" s="653"/>
      <c r="E72" s="131"/>
      <c r="F72" s="56"/>
      <c r="G72" s="14"/>
      <c r="H72" s="104">
        <v>543</v>
      </c>
      <c r="I72" s="77"/>
      <c r="J72" s="73">
        <f t="shared" si="15"/>
        <v>0</v>
      </c>
      <c r="K72" s="112"/>
      <c r="L72" s="104">
        <f>SUM(H72-(H72*J72))</f>
        <v>543</v>
      </c>
      <c r="M72" s="80">
        <f>I72*L72</f>
        <v>0</v>
      </c>
      <c r="N72" s="70">
        <v>4.0000000000000001E-3</v>
      </c>
      <c r="O72" s="100">
        <v>0.33</v>
      </c>
      <c r="P72" s="3"/>
      <c r="Q72" s="1">
        <f t="shared" si="16"/>
        <v>0</v>
      </c>
      <c r="R72" s="1">
        <f t="shared" si="17"/>
        <v>0</v>
      </c>
    </row>
    <row r="73" spans="1:18" ht="30" customHeight="1" thickBot="1">
      <c r="A73" s="132" t="s">
        <v>341</v>
      </c>
      <c r="B73" s="653" t="s">
        <v>318</v>
      </c>
      <c r="C73" s="653"/>
      <c r="D73" s="653"/>
      <c r="E73" s="131"/>
      <c r="F73" s="56"/>
      <c r="G73" s="14"/>
      <c r="H73" s="104">
        <v>1557</v>
      </c>
      <c r="I73" s="77"/>
      <c r="J73" s="73">
        <f t="shared" si="15"/>
        <v>0</v>
      </c>
      <c r="K73" s="112"/>
      <c r="L73" s="104">
        <f t="shared" ref="L73:L82" si="18">SUM(H73-(H73*J73))</f>
        <v>1557</v>
      </c>
      <c r="M73" s="80">
        <f t="shared" ref="M73:M82" si="19">I73*L73</f>
        <v>0</v>
      </c>
      <c r="N73" s="70">
        <v>0.1</v>
      </c>
      <c r="O73" s="100">
        <v>2</v>
      </c>
      <c r="P73" s="4"/>
      <c r="Q73" s="1">
        <f t="shared" si="16"/>
        <v>0</v>
      </c>
      <c r="R73" s="1">
        <f t="shared" si="17"/>
        <v>0</v>
      </c>
    </row>
    <row r="74" spans="1:18" ht="30" customHeight="1" thickBot="1">
      <c r="A74" s="132" t="s">
        <v>386</v>
      </c>
      <c r="B74" s="653" t="s">
        <v>319</v>
      </c>
      <c r="C74" s="653"/>
      <c r="D74" s="653"/>
      <c r="E74" s="131"/>
      <c r="F74" s="56"/>
      <c r="G74" s="14"/>
      <c r="H74" s="104">
        <v>1756</v>
      </c>
      <c r="I74" s="77"/>
      <c r="J74" s="73">
        <f t="shared" si="15"/>
        <v>0</v>
      </c>
      <c r="K74" s="112"/>
      <c r="L74" s="104">
        <f t="shared" si="18"/>
        <v>1756</v>
      </c>
      <c r="M74" s="80">
        <f t="shared" si="19"/>
        <v>0</v>
      </c>
      <c r="N74" s="70"/>
      <c r="O74" s="100"/>
      <c r="P74" s="4"/>
      <c r="Q74" s="1">
        <f t="shared" si="16"/>
        <v>0</v>
      </c>
      <c r="R74" s="1">
        <f t="shared" si="17"/>
        <v>0</v>
      </c>
    </row>
    <row r="75" spans="1:18" ht="30" customHeight="1" thickBot="1">
      <c r="A75" s="132" t="s">
        <v>255</v>
      </c>
      <c r="B75" s="653" t="s">
        <v>208</v>
      </c>
      <c r="C75" s="653"/>
      <c r="D75" s="653"/>
      <c r="E75" s="131"/>
      <c r="F75" s="56"/>
      <c r="G75" s="14"/>
      <c r="H75" s="104">
        <v>121</v>
      </c>
      <c r="I75" s="77"/>
      <c r="J75" s="73">
        <f t="shared" si="15"/>
        <v>0</v>
      </c>
      <c r="K75" s="112"/>
      <c r="L75" s="104">
        <f t="shared" si="18"/>
        <v>121</v>
      </c>
      <c r="M75" s="80">
        <f t="shared" si="19"/>
        <v>0</v>
      </c>
      <c r="N75" s="70"/>
      <c r="O75" s="100"/>
      <c r="P75" s="4"/>
      <c r="Q75" s="1">
        <f t="shared" si="16"/>
        <v>0</v>
      </c>
      <c r="R75" s="1">
        <f t="shared" si="17"/>
        <v>0</v>
      </c>
    </row>
    <row r="76" spans="1:18" ht="30" customHeight="1" thickBot="1">
      <c r="A76" s="132" t="s">
        <v>207</v>
      </c>
      <c r="B76" s="653" t="s">
        <v>130</v>
      </c>
      <c r="C76" s="653"/>
      <c r="D76" s="653"/>
      <c r="E76" s="131"/>
      <c r="F76" s="56"/>
      <c r="G76" s="14"/>
      <c r="H76" s="104">
        <v>93</v>
      </c>
      <c r="I76" s="77"/>
      <c r="J76" s="73">
        <f t="shared" si="15"/>
        <v>0</v>
      </c>
      <c r="K76" s="112"/>
      <c r="L76" s="104">
        <f t="shared" si="18"/>
        <v>93</v>
      </c>
      <c r="M76" s="80">
        <f t="shared" si="19"/>
        <v>0</v>
      </c>
      <c r="N76" s="70"/>
      <c r="O76" s="100"/>
      <c r="P76" s="4"/>
      <c r="Q76" s="1">
        <f t="shared" si="16"/>
        <v>0</v>
      </c>
      <c r="R76" s="1">
        <f t="shared" si="17"/>
        <v>0</v>
      </c>
    </row>
    <row r="77" spans="1:18" ht="30" customHeight="1" thickBot="1">
      <c r="A77" s="132" t="s">
        <v>210</v>
      </c>
      <c r="B77" s="653" t="s">
        <v>211</v>
      </c>
      <c r="C77" s="653"/>
      <c r="D77" s="653"/>
      <c r="E77" s="131"/>
      <c r="F77" s="56"/>
      <c r="G77" s="14"/>
      <c r="H77" s="104">
        <v>121</v>
      </c>
      <c r="I77" s="77"/>
      <c r="J77" s="73">
        <f t="shared" si="15"/>
        <v>0</v>
      </c>
      <c r="K77" s="112"/>
      <c r="L77" s="104">
        <f t="shared" si="18"/>
        <v>121</v>
      </c>
      <c r="M77" s="80">
        <f t="shared" si="19"/>
        <v>0</v>
      </c>
      <c r="N77" s="70"/>
      <c r="O77" s="100"/>
      <c r="P77" s="4"/>
      <c r="Q77" s="1">
        <f t="shared" si="16"/>
        <v>0</v>
      </c>
      <c r="R77" s="1">
        <f t="shared" si="17"/>
        <v>0</v>
      </c>
    </row>
    <row r="78" spans="1:18" ht="30" customHeight="1" thickBot="1">
      <c r="A78" s="132" t="s">
        <v>183</v>
      </c>
      <c r="B78" s="653" t="s">
        <v>320</v>
      </c>
      <c r="C78" s="653"/>
      <c r="D78" s="653"/>
      <c r="E78" s="131"/>
      <c r="F78" s="56"/>
      <c r="G78" s="14"/>
      <c r="H78" s="104">
        <v>154</v>
      </c>
      <c r="I78" s="77"/>
      <c r="J78" s="73">
        <f t="shared" si="15"/>
        <v>0</v>
      </c>
      <c r="K78" s="112"/>
      <c r="L78" s="104">
        <f t="shared" si="18"/>
        <v>154</v>
      </c>
      <c r="M78" s="80">
        <f t="shared" si="19"/>
        <v>0</v>
      </c>
      <c r="N78" s="70">
        <v>4.0000000000000001E-3</v>
      </c>
      <c r="O78" s="100">
        <v>0.68100000000000005</v>
      </c>
      <c r="P78" s="3"/>
      <c r="Q78" s="1">
        <f t="shared" si="16"/>
        <v>0</v>
      </c>
      <c r="R78" s="1">
        <f t="shared" si="17"/>
        <v>0</v>
      </c>
    </row>
    <row r="79" spans="1:18" ht="30" customHeight="1" thickBot="1">
      <c r="A79" s="132" t="s">
        <v>218</v>
      </c>
      <c r="B79" s="653" t="s">
        <v>219</v>
      </c>
      <c r="C79" s="653"/>
      <c r="D79" s="653"/>
      <c r="E79" s="131"/>
      <c r="F79" s="56"/>
      <c r="G79" s="14"/>
      <c r="H79" s="104">
        <v>361</v>
      </c>
      <c r="I79" s="77"/>
      <c r="J79" s="73">
        <f t="shared" si="15"/>
        <v>0</v>
      </c>
      <c r="K79" s="112"/>
      <c r="L79" s="104">
        <f t="shared" si="18"/>
        <v>361</v>
      </c>
      <c r="M79" s="80">
        <f t="shared" si="19"/>
        <v>0</v>
      </c>
      <c r="N79" s="70"/>
      <c r="O79" s="100"/>
      <c r="P79" s="3"/>
      <c r="Q79" s="1">
        <f t="shared" si="16"/>
        <v>0</v>
      </c>
      <c r="R79" s="1">
        <f t="shared" si="17"/>
        <v>0</v>
      </c>
    </row>
    <row r="80" spans="1:18" ht="30" customHeight="1" thickBot="1">
      <c r="A80" s="132" t="s">
        <v>220</v>
      </c>
      <c r="B80" s="653" t="s">
        <v>219</v>
      </c>
      <c r="C80" s="653"/>
      <c r="D80" s="653"/>
      <c r="E80" s="131"/>
      <c r="F80" s="56"/>
      <c r="G80" s="14"/>
      <c r="H80" s="104">
        <v>361</v>
      </c>
      <c r="I80" s="77"/>
      <c r="J80" s="73">
        <f t="shared" si="15"/>
        <v>0</v>
      </c>
      <c r="K80" s="112"/>
      <c r="L80" s="104">
        <f t="shared" si="18"/>
        <v>361</v>
      </c>
      <c r="M80" s="80">
        <f t="shared" si="19"/>
        <v>0</v>
      </c>
      <c r="N80" s="70"/>
      <c r="O80" s="100"/>
      <c r="P80" s="3"/>
      <c r="Q80" s="1">
        <f t="shared" si="16"/>
        <v>0</v>
      </c>
      <c r="R80" s="1">
        <f t="shared" si="17"/>
        <v>0</v>
      </c>
    </row>
    <row r="81" spans="1:18" s="8" customFormat="1" ht="45" customHeight="1" thickBot="1">
      <c r="A81" s="149" t="s">
        <v>227</v>
      </c>
      <c r="B81" s="653" t="s">
        <v>340</v>
      </c>
      <c r="C81" s="653"/>
      <c r="D81" s="653"/>
      <c r="E81" s="131"/>
      <c r="F81" s="56"/>
      <c r="G81" s="14"/>
      <c r="H81" s="104">
        <v>450</v>
      </c>
      <c r="I81" s="77"/>
      <c r="J81" s="73">
        <f t="shared" si="15"/>
        <v>0</v>
      </c>
      <c r="K81" s="112"/>
      <c r="L81" s="104">
        <f t="shared" si="18"/>
        <v>450</v>
      </c>
      <c r="M81" s="80">
        <f t="shared" si="19"/>
        <v>0</v>
      </c>
      <c r="N81" s="70">
        <v>2.7E-2</v>
      </c>
      <c r="O81" s="100">
        <v>1</v>
      </c>
      <c r="P81" s="4"/>
      <c r="Q81" s="1">
        <f t="shared" si="16"/>
        <v>0</v>
      </c>
      <c r="R81" s="1">
        <f t="shared" si="17"/>
        <v>0</v>
      </c>
    </row>
    <row r="82" spans="1:18" ht="30" customHeight="1" thickBot="1">
      <c r="A82" s="132" t="s">
        <v>223</v>
      </c>
      <c r="B82" s="653" t="s">
        <v>131</v>
      </c>
      <c r="C82" s="653"/>
      <c r="D82" s="653"/>
      <c r="E82" s="131"/>
      <c r="F82" s="56"/>
      <c r="G82" s="14"/>
      <c r="H82" s="104">
        <v>381</v>
      </c>
      <c r="I82" s="77"/>
      <c r="J82" s="73">
        <f t="shared" si="15"/>
        <v>0</v>
      </c>
      <c r="K82" s="112"/>
      <c r="L82" s="104">
        <f t="shared" si="18"/>
        <v>381</v>
      </c>
      <c r="M82" s="80">
        <f t="shared" si="19"/>
        <v>0</v>
      </c>
      <c r="N82" s="70"/>
      <c r="O82" s="100"/>
      <c r="P82" s="3"/>
      <c r="Q82" s="1">
        <f t="shared" si="16"/>
        <v>0</v>
      </c>
      <c r="R82" s="1">
        <f t="shared" si="17"/>
        <v>0</v>
      </c>
    </row>
    <row r="83" spans="1:18" ht="30" customHeight="1" thickBot="1">
      <c r="A83" s="132" t="s">
        <v>253</v>
      </c>
      <c r="B83" s="653" t="s">
        <v>132</v>
      </c>
      <c r="C83" s="653"/>
      <c r="D83" s="653"/>
      <c r="E83" s="131"/>
      <c r="F83" s="56"/>
      <c r="G83" s="14"/>
      <c r="H83" s="104">
        <v>146</v>
      </c>
      <c r="I83" s="77"/>
      <c r="J83" s="73">
        <f t="shared" si="15"/>
        <v>0</v>
      </c>
      <c r="K83" s="112"/>
      <c r="L83" s="104">
        <f>SUM(H83-(H83*J83))</f>
        <v>146</v>
      </c>
      <c r="M83" s="80">
        <f>I83*L83</f>
        <v>0</v>
      </c>
      <c r="N83" s="70">
        <v>0.01</v>
      </c>
      <c r="O83" s="100">
        <v>1</v>
      </c>
      <c r="P83" s="3"/>
      <c r="Q83" s="1">
        <f t="shared" si="16"/>
        <v>0</v>
      </c>
      <c r="R83" s="1">
        <f t="shared" si="17"/>
        <v>0</v>
      </c>
    </row>
    <row r="84" spans="1:18" ht="30" customHeight="1" thickBot="1">
      <c r="A84" s="132" t="s">
        <v>254</v>
      </c>
      <c r="B84" s="653" t="s">
        <v>133</v>
      </c>
      <c r="C84" s="653"/>
      <c r="D84" s="653"/>
      <c r="E84" s="131"/>
      <c r="F84" s="56"/>
      <c r="G84" s="14"/>
      <c r="H84" s="104">
        <v>166</v>
      </c>
      <c r="I84" s="77"/>
      <c r="J84" s="73">
        <f t="shared" si="15"/>
        <v>0</v>
      </c>
      <c r="K84" s="112"/>
      <c r="L84" s="104">
        <f>SUM(H84-(H84*J84))</f>
        <v>166</v>
      </c>
      <c r="M84" s="80">
        <f>I84*L84</f>
        <v>0</v>
      </c>
      <c r="N84" s="70">
        <v>0.122</v>
      </c>
      <c r="O84" s="100">
        <v>1</v>
      </c>
      <c r="P84" s="3"/>
      <c r="Q84" s="1">
        <f t="shared" si="16"/>
        <v>0</v>
      </c>
      <c r="R84" s="1">
        <f t="shared" si="17"/>
        <v>0</v>
      </c>
    </row>
    <row r="85" spans="1:18" ht="30" customHeight="1" thickBot="1">
      <c r="A85" s="132" t="s">
        <v>184</v>
      </c>
      <c r="B85" s="653" t="s">
        <v>134</v>
      </c>
      <c r="C85" s="653"/>
      <c r="D85" s="653"/>
      <c r="E85" s="131"/>
      <c r="F85" s="56"/>
      <c r="G85" s="14"/>
      <c r="H85" s="104">
        <v>113</v>
      </c>
      <c r="I85" s="77"/>
      <c r="J85" s="73">
        <f t="shared" si="15"/>
        <v>0</v>
      </c>
      <c r="K85" s="112"/>
      <c r="L85" s="104">
        <f>SUM(H85-(H85*J85))</f>
        <v>113</v>
      </c>
      <c r="M85" s="80">
        <f>I85*L85</f>
        <v>0</v>
      </c>
      <c r="N85" s="70">
        <v>1.0999999999999999E-2</v>
      </c>
      <c r="O85" s="100">
        <v>2</v>
      </c>
      <c r="P85" s="3"/>
      <c r="Q85" s="1">
        <f t="shared" si="16"/>
        <v>0</v>
      </c>
      <c r="R85" s="1">
        <f t="shared" si="17"/>
        <v>0</v>
      </c>
    </row>
    <row r="86" spans="1:18" ht="30" customHeight="1" thickBot="1">
      <c r="A86" s="132" t="s">
        <v>185</v>
      </c>
      <c r="B86" s="653" t="s">
        <v>135</v>
      </c>
      <c r="C86" s="653"/>
      <c r="D86" s="653"/>
      <c r="E86" s="150"/>
      <c r="F86" s="151"/>
      <c r="G86" s="152"/>
      <c r="H86" s="104">
        <v>138</v>
      </c>
      <c r="I86" s="153"/>
      <c r="J86" s="154">
        <f t="shared" si="15"/>
        <v>0</v>
      </c>
      <c r="K86" s="155"/>
      <c r="L86" s="104">
        <f>SUM(H86-(H86*J86))</f>
        <v>138</v>
      </c>
      <c r="M86" s="156">
        <f>I86*L86</f>
        <v>0</v>
      </c>
      <c r="N86" s="157">
        <v>1.9E-2</v>
      </c>
      <c r="O86" s="158">
        <v>2</v>
      </c>
      <c r="P86" s="47"/>
      <c r="Q86" s="1">
        <f t="shared" si="16"/>
        <v>0</v>
      </c>
      <c r="R86" s="1">
        <f t="shared" si="17"/>
        <v>0</v>
      </c>
    </row>
    <row r="87" spans="1:18" ht="12" customHeight="1">
      <c r="M87" s="261">
        <f>SUM(M12:M86)</f>
        <v>0</v>
      </c>
      <c r="Q87" s="1">
        <f>SUM(Q12:Q86)</f>
        <v>0</v>
      </c>
      <c r="R87" s="1">
        <f>SUM(R12:R86)</f>
        <v>0</v>
      </c>
    </row>
    <row r="88" spans="1:18" ht="44.45" customHeight="1">
      <c r="A88" s="672"/>
      <c r="B88" s="672"/>
      <c r="C88" s="672"/>
      <c r="D88" s="672"/>
      <c r="E88" s="672"/>
      <c r="F88" s="672"/>
      <c r="G88" s="672"/>
      <c r="H88" s="672"/>
      <c r="I88" s="672"/>
      <c r="J88" s="672"/>
      <c r="K88" s="672"/>
      <c r="L88" s="672"/>
      <c r="M88" s="672"/>
      <c r="N88" s="672"/>
      <c r="O88" s="672"/>
      <c r="P88" s="160"/>
      <c r="Q88" s="15"/>
      <c r="R88" s="15"/>
    </row>
    <row r="89" spans="1:18" ht="19.5" customHeight="1">
      <c r="A89" s="633"/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160"/>
      <c r="Q89" s="15"/>
      <c r="R89" s="15"/>
    </row>
    <row r="90" spans="1:18" ht="5.4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Q90" s="15"/>
      <c r="R90" s="15"/>
    </row>
    <row r="91" spans="1:18" ht="20.25" customHeight="1"/>
    <row r="92" spans="1:18" ht="20.25" customHeight="1"/>
    <row r="93" spans="1:18" ht="23.25" customHeight="1"/>
    <row r="94" spans="1:18" ht="17.25" customHeight="1"/>
    <row r="95" spans="1:18" ht="12.75" customHeight="1"/>
    <row r="96" spans="1:18" ht="21" customHeight="1"/>
    <row r="98" ht="15" customHeight="1"/>
    <row r="100" ht="15" customHeight="1"/>
    <row r="102" ht="13.5" customHeight="1"/>
    <row r="104" ht="13.5" customHeight="1"/>
    <row r="105" ht="15" customHeight="1"/>
    <row r="107" ht="15" customHeight="1"/>
    <row r="110" ht="13.5" customHeight="1"/>
    <row r="111" ht="15" customHeight="1"/>
    <row r="113" ht="15" customHeight="1"/>
    <row r="115" ht="15" customHeight="1"/>
    <row r="117" ht="1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3" ht="16.5" customHeight="1"/>
    <row r="134" ht="16.5" customHeight="1"/>
    <row r="135" ht="16.5" customHeight="1"/>
    <row r="136" ht="16.5" customHeight="1"/>
    <row r="137" ht="16.5" customHeight="1"/>
    <row r="139" ht="12.75" customHeight="1"/>
    <row r="140" ht="12.75" customHeight="1"/>
    <row r="142" ht="27.75" customHeight="1"/>
    <row r="287" spans="4:4"/>
  </sheetData>
  <mergeCells count="222">
    <mergeCell ref="E66:E67"/>
    <mergeCell ref="F66:F67"/>
    <mergeCell ref="D66:D67"/>
    <mergeCell ref="A66:A67"/>
    <mergeCell ref="A10:L10"/>
    <mergeCell ref="A11:O11"/>
    <mergeCell ref="A15:L15"/>
    <mergeCell ref="A16:O16"/>
    <mergeCell ref="E56:E57"/>
    <mergeCell ref="F56:F57"/>
    <mergeCell ref="E54:E55"/>
    <mergeCell ref="F54:F55"/>
    <mergeCell ref="E31:E32"/>
    <mergeCell ref="F31:F32"/>
    <mergeCell ref="E39:E40"/>
    <mergeCell ref="F39:F40"/>
    <mergeCell ref="K21:K22"/>
    <mergeCell ref="G12:G14"/>
    <mergeCell ref="G23:G24"/>
    <mergeCell ref="K19:K20"/>
    <mergeCell ref="E12:E14"/>
    <mergeCell ref="F12:F14"/>
    <mergeCell ref="E19:E20"/>
    <mergeCell ref="F19:F20"/>
    <mergeCell ref="E21:E22"/>
    <mergeCell ref="F21:F22"/>
    <mergeCell ref="P23:P24"/>
    <mergeCell ref="A89:O89"/>
    <mergeCell ref="A56:A57"/>
    <mergeCell ref="K66:K67"/>
    <mergeCell ref="D25:D26"/>
    <mergeCell ref="G25:G26"/>
    <mergeCell ref="K23:K24"/>
    <mergeCell ref="E23:E24"/>
    <mergeCell ref="F23:F24"/>
    <mergeCell ref="E60:E61"/>
    <mergeCell ref="K62:K63"/>
    <mergeCell ref="K60:K61"/>
    <mergeCell ref="G64:G65"/>
    <mergeCell ref="G62:G63"/>
    <mergeCell ref="K25:K26"/>
    <mergeCell ref="A52:L52"/>
    <mergeCell ref="A53:O53"/>
    <mergeCell ref="K29:K30"/>
    <mergeCell ref="A51:O51"/>
    <mergeCell ref="F60:F61"/>
    <mergeCell ref="K12:K14"/>
    <mergeCell ref="A62:A63"/>
    <mergeCell ref="A64:A65"/>
    <mergeCell ref="P12:P14"/>
    <mergeCell ref="P25:P26"/>
    <mergeCell ref="P19:P22"/>
    <mergeCell ref="G21:G22"/>
    <mergeCell ref="K56:K57"/>
    <mergeCell ref="K64:K65"/>
    <mergeCell ref="K54:K55"/>
    <mergeCell ref="A23:A24"/>
    <mergeCell ref="A19:A20"/>
    <mergeCell ref="D21:D22"/>
    <mergeCell ref="D12:D14"/>
    <mergeCell ref="D23:D24"/>
    <mergeCell ref="A12:A14"/>
    <mergeCell ref="C23:C24"/>
    <mergeCell ref="D19:D20"/>
    <mergeCell ref="A17:A18"/>
    <mergeCell ref="C17:C18"/>
    <mergeCell ref="G19:G20"/>
    <mergeCell ref="D60:D61"/>
    <mergeCell ref="C62:C63"/>
    <mergeCell ref="D54:D55"/>
    <mergeCell ref="C21:C22"/>
    <mergeCell ref="G56:G57"/>
    <mergeCell ref="E62:E63"/>
    <mergeCell ref="F62:F63"/>
    <mergeCell ref="E25:E26"/>
    <mergeCell ref="F25:F26"/>
    <mergeCell ref="B74:D74"/>
    <mergeCell ref="A25:A26"/>
    <mergeCell ref="C25:C26"/>
    <mergeCell ref="C12:C14"/>
    <mergeCell ref="C19:C20"/>
    <mergeCell ref="C64:C65"/>
    <mergeCell ref="C66:C67"/>
    <mergeCell ref="A60:A61"/>
    <mergeCell ref="D56:D57"/>
    <mergeCell ref="A21:A22"/>
    <mergeCell ref="C1:I1"/>
    <mergeCell ref="J1:O1"/>
    <mergeCell ref="H5:O5"/>
    <mergeCell ref="T6:V6"/>
    <mergeCell ref="A7:A9"/>
    <mergeCell ref="C8:C9"/>
    <mergeCell ref="D8:D9"/>
    <mergeCell ref="E8:E9"/>
    <mergeCell ref="F8:F9"/>
    <mergeCell ref="P7:P9"/>
    <mergeCell ref="N7:N9"/>
    <mergeCell ref="O7:O9"/>
    <mergeCell ref="E7:F7"/>
    <mergeCell ref="C56:C57"/>
    <mergeCell ref="D64:D65"/>
    <mergeCell ref="C54:C55"/>
    <mergeCell ref="G7:G9"/>
    <mergeCell ref="H7:H9"/>
    <mergeCell ref="I7:I9"/>
    <mergeCell ref="J7:J9"/>
    <mergeCell ref="B71:D71"/>
    <mergeCell ref="B72:D72"/>
    <mergeCell ref="B73:D73"/>
    <mergeCell ref="M7:M9"/>
    <mergeCell ref="K7:K9"/>
    <mergeCell ref="L7:L9"/>
    <mergeCell ref="G60:G61"/>
    <mergeCell ref="D62:D63"/>
    <mergeCell ref="C60:C61"/>
    <mergeCell ref="C7:D7"/>
    <mergeCell ref="P54:P57"/>
    <mergeCell ref="A58:L58"/>
    <mergeCell ref="A59:O59"/>
    <mergeCell ref="B70:D70"/>
    <mergeCell ref="A54:A55"/>
    <mergeCell ref="E64:E65"/>
    <mergeCell ref="F64:F65"/>
    <mergeCell ref="P60:P67"/>
    <mergeCell ref="G66:G67"/>
    <mergeCell ref="G54:G55"/>
    <mergeCell ref="A88:O88"/>
    <mergeCell ref="B69:D69"/>
    <mergeCell ref="E69:G69"/>
    <mergeCell ref="B80:D80"/>
    <mergeCell ref="B81:D81"/>
    <mergeCell ref="B82:D82"/>
    <mergeCell ref="B83:D83"/>
    <mergeCell ref="B84:D84"/>
    <mergeCell ref="B78:D78"/>
    <mergeCell ref="B79:D79"/>
    <mergeCell ref="C29:C30"/>
    <mergeCell ref="D29:D30"/>
    <mergeCell ref="E29:E30"/>
    <mergeCell ref="F29:F30"/>
    <mergeCell ref="G29:G30"/>
    <mergeCell ref="B86:D86"/>
    <mergeCell ref="B85:D85"/>
    <mergeCell ref="B75:D75"/>
    <mergeCell ref="B76:D76"/>
    <mergeCell ref="B77:D77"/>
    <mergeCell ref="K31:K32"/>
    <mergeCell ref="A27:L27"/>
    <mergeCell ref="A28:O28"/>
    <mergeCell ref="P29:P38"/>
    <mergeCell ref="A31:A32"/>
    <mergeCell ref="C31:C32"/>
    <mergeCell ref="D31:D32"/>
    <mergeCell ref="A33:A34"/>
    <mergeCell ref="C33:C34"/>
    <mergeCell ref="A29:A30"/>
    <mergeCell ref="A35:A36"/>
    <mergeCell ref="C35:C36"/>
    <mergeCell ref="D35:D36"/>
    <mergeCell ref="E35:E36"/>
    <mergeCell ref="F35:F36"/>
    <mergeCell ref="G31:G32"/>
    <mergeCell ref="G35:G36"/>
    <mergeCell ref="D33:D34"/>
    <mergeCell ref="E33:E34"/>
    <mergeCell ref="F33:F34"/>
    <mergeCell ref="G33:G34"/>
    <mergeCell ref="K33:K34"/>
    <mergeCell ref="C45:C46"/>
    <mergeCell ref="A45:A46"/>
    <mergeCell ref="K35:K36"/>
    <mergeCell ref="A37:A38"/>
    <mergeCell ref="C37:C38"/>
    <mergeCell ref="D37:D38"/>
    <mergeCell ref="E37:E38"/>
    <mergeCell ref="F37:F38"/>
    <mergeCell ref="G37:G38"/>
    <mergeCell ref="K37:K38"/>
    <mergeCell ref="D39:D40"/>
    <mergeCell ref="P41:P46"/>
    <mergeCell ref="A41:A42"/>
    <mergeCell ref="C41:C42"/>
    <mergeCell ref="D41:D42"/>
    <mergeCell ref="E41:E42"/>
    <mergeCell ref="F41:F42"/>
    <mergeCell ref="G41:G42"/>
    <mergeCell ref="K45:K46"/>
    <mergeCell ref="K49:K50"/>
    <mergeCell ref="D45:D46"/>
    <mergeCell ref="E45:E46"/>
    <mergeCell ref="F45:F46"/>
    <mergeCell ref="G45:G46"/>
    <mergeCell ref="D17:D18"/>
    <mergeCell ref="E17:E18"/>
    <mergeCell ref="F17:F18"/>
    <mergeCell ref="C43:C44"/>
    <mergeCell ref="G47:G48"/>
    <mergeCell ref="G17:G18"/>
    <mergeCell ref="D47:D48"/>
    <mergeCell ref="E47:E48"/>
    <mergeCell ref="F47:F48"/>
    <mergeCell ref="D43:D44"/>
    <mergeCell ref="K17:K18"/>
    <mergeCell ref="A49:A50"/>
    <mergeCell ref="C49:C50"/>
    <mergeCell ref="D49:D50"/>
    <mergeCell ref="E49:E50"/>
    <mergeCell ref="F49:F50"/>
    <mergeCell ref="G49:G50"/>
    <mergeCell ref="K47:K48"/>
    <mergeCell ref="A47:A48"/>
    <mergeCell ref="C47:C48"/>
    <mergeCell ref="K43:K44"/>
    <mergeCell ref="A39:A40"/>
    <mergeCell ref="C39:C40"/>
    <mergeCell ref="G39:G40"/>
    <mergeCell ref="K39:K40"/>
    <mergeCell ref="A43:A44"/>
    <mergeCell ref="K41:K42"/>
    <mergeCell ref="E43:E44"/>
    <mergeCell ref="F43:F44"/>
    <mergeCell ref="G43:G44"/>
  </mergeCells>
  <phoneticPr fontId="2" type="noConversion"/>
  <pageMargins left="0.25" right="0.25" top="0.75" bottom="0.75" header="0.3" footer="0.3"/>
  <pageSetup paperSize="9" scale="50" fitToHeight="1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C00000"/>
    <pageSetUpPr fitToPage="1"/>
  </sheetPr>
  <dimension ref="A1:CS311"/>
  <sheetViews>
    <sheetView tabSelected="1" view="pageBreakPreview" zoomScale="80" zoomScaleNormal="100" zoomScaleSheetLayoutView="80" workbookViewId="0">
      <pane ySplit="9" topLeftCell="A10" activePane="bottomLeft" state="frozen"/>
      <selection pane="bottomLeft" activeCell="A167" sqref="A167"/>
    </sheetView>
  </sheetViews>
  <sheetFormatPr defaultRowHeight="12.75"/>
  <cols>
    <col min="1" max="1" width="31.28515625" style="15" customWidth="1"/>
    <col min="2" max="2" width="19.7109375" style="15" customWidth="1"/>
    <col min="3" max="3" width="11.42578125" style="15" customWidth="1"/>
    <col min="4" max="4" width="13" style="15" customWidth="1"/>
    <col min="5" max="5" width="13.42578125" style="15" customWidth="1"/>
    <col min="6" max="6" width="12.28515625" style="15" customWidth="1"/>
    <col min="7" max="7" width="12.42578125" style="15" customWidth="1"/>
    <col min="8" max="8" width="13" style="15" customWidth="1"/>
    <col min="9" max="9" width="8.85546875" style="15" customWidth="1"/>
    <col min="10" max="10" width="9.28515625" style="15" customWidth="1"/>
    <col min="11" max="11" width="13.42578125" style="15" customWidth="1"/>
    <col min="12" max="12" width="11" style="15" customWidth="1"/>
    <col min="13" max="13" width="13.5703125" style="15" customWidth="1"/>
    <col min="14" max="15" width="9.140625" style="15" customWidth="1"/>
    <col min="16" max="16" width="33.5703125" style="160" hidden="1" customWidth="1"/>
    <col min="17" max="17" width="11.28515625" style="1" hidden="1" customWidth="1"/>
    <col min="18" max="18" width="12.42578125" style="1" hidden="1" customWidth="1"/>
  </cols>
  <sheetData>
    <row r="1" spans="1:24" ht="37.15" customHeight="1">
      <c r="A1" s="81"/>
      <c r="B1" s="82"/>
      <c r="C1" s="683" t="s">
        <v>1305</v>
      </c>
      <c r="D1" s="683"/>
      <c r="E1" s="683"/>
      <c r="F1" s="683"/>
      <c r="G1" s="683"/>
      <c r="H1" s="683"/>
      <c r="I1" s="683"/>
      <c r="J1" s="721" t="s">
        <v>721</v>
      </c>
      <c r="K1" s="721"/>
      <c r="L1" s="721"/>
      <c r="M1" s="721"/>
      <c r="N1" s="721"/>
      <c r="O1" s="722"/>
      <c r="Q1" s="15"/>
      <c r="R1" s="15"/>
    </row>
    <row r="2" spans="1:24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161"/>
      <c r="Q2" s="57"/>
      <c r="R2" s="57"/>
    </row>
    <row r="3" spans="1:24" ht="22.9" customHeight="1" thickBot="1">
      <c r="A3" s="114" t="s">
        <v>244</v>
      </c>
      <c r="B3" s="133">
        <f>M167</f>
        <v>0</v>
      </c>
      <c r="C3" s="86"/>
      <c r="E3" s="87"/>
      <c r="F3" s="87" t="s">
        <v>426</v>
      </c>
      <c r="G3" s="86"/>
      <c r="H3" s="133">
        <f>Q167</f>
        <v>0</v>
      </c>
      <c r="I3" s="59"/>
      <c r="J3" s="87" t="s">
        <v>245</v>
      </c>
      <c r="K3" s="88"/>
      <c r="L3" s="133">
        <f>R167</f>
        <v>0</v>
      </c>
      <c r="M3" s="35"/>
      <c r="N3" s="89" t="s">
        <v>429</v>
      </c>
      <c r="O3" s="90">
        <v>0</v>
      </c>
      <c r="Q3" s="15"/>
      <c r="R3" s="15"/>
    </row>
    <row r="4" spans="1:24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2"/>
      <c r="Q4" s="15"/>
      <c r="R4" s="15"/>
    </row>
    <row r="5" spans="1:24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Q5" s="15"/>
      <c r="R5" s="15"/>
    </row>
    <row r="6" spans="1:24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Q6" s="15"/>
      <c r="R6" s="15"/>
      <c r="T6" s="583"/>
      <c r="U6" s="583"/>
      <c r="V6" s="583"/>
      <c r="W6" s="583"/>
      <c r="X6" s="583"/>
    </row>
    <row r="7" spans="1:24" ht="25.15" customHeight="1" thickBot="1">
      <c r="A7" s="667" t="s">
        <v>362</v>
      </c>
      <c r="B7" s="137" t="s">
        <v>243</v>
      </c>
      <c r="C7" s="668" t="s">
        <v>363</v>
      </c>
      <c r="D7" s="668"/>
      <c r="E7" s="668" t="s">
        <v>463</v>
      </c>
      <c r="F7" s="668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  <c r="P7" s="765" t="s">
        <v>252</v>
      </c>
    </row>
    <row r="8" spans="1:24" ht="25.15" customHeight="1" thickBot="1">
      <c r="A8" s="667"/>
      <c r="B8" s="137" t="s">
        <v>242</v>
      </c>
      <c r="C8" s="668" t="s">
        <v>364</v>
      </c>
      <c r="D8" s="668" t="s">
        <v>365</v>
      </c>
      <c r="E8" s="668" t="s">
        <v>464</v>
      </c>
      <c r="F8" s="668" t="s">
        <v>465</v>
      </c>
      <c r="G8" s="669"/>
      <c r="H8" s="660"/>
      <c r="I8" s="659"/>
      <c r="J8" s="665"/>
      <c r="K8" s="664"/>
      <c r="L8" s="664"/>
      <c r="M8" s="664"/>
      <c r="N8" s="666"/>
      <c r="O8" s="662"/>
      <c r="P8" s="766"/>
    </row>
    <row r="9" spans="1:24" ht="28.15" customHeight="1" thickBot="1">
      <c r="A9" s="667"/>
      <c r="B9" s="136" t="s">
        <v>512</v>
      </c>
      <c r="C9" s="668"/>
      <c r="D9" s="668"/>
      <c r="E9" s="668"/>
      <c r="F9" s="668"/>
      <c r="G9" s="669"/>
      <c r="H9" s="660"/>
      <c r="I9" s="659"/>
      <c r="J9" s="665"/>
      <c r="K9" s="664"/>
      <c r="L9" s="664"/>
      <c r="M9" s="664"/>
      <c r="N9" s="666"/>
      <c r="O9" s="662"/>
      <c r="P9" s="767"/>
    </row>
    <row r="10" spans="1:24" ht="30" customHeight="1" thickBot="1">
      <c r="A10" s="640" t="s">
        <v>754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6"/>
      <c r="N10" s="64"/>
      <c r="O10" s="67"/>
      <c r="Q10" s="15"/>
      <c r="R10" s="15"/>
    </row>
    <row r="11" spans="1:24" ht="30" customHeight="1" thickBot="1">
      <c r="A11" s="595" t="s">
        <v>778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7"/>
      <c r="Q11" s="15"/>
      <c r="R11" s="15"/>
    </row>
    <row r="12" spans="1:24" ht="15" customHeight="1">
      <c r="A12" s="726" t="s">
        <v>724</v>
      </c>
      <c r="B12" s="271" t="s">
        <v>403</v>
      </c>
      <c r="C12" s="777" t="s">
        <v>729</v>
      </c>
      <c r="D12" s="783" t="s">
        <v>730</v>
      </c>
      <c r="E12" s="686" t="s">
        <v>617</v>
      </c>
      <c r="F12" s="686" t="s">
        <v>618</v>
      </c>
      <c r="G12" s="754">
        <f>H12+H13+H14</f>
        <v>3379</v>
      </c>
      <c r="H12" s="200">
        <v>1830</v>
      </c>
      <c r="I12" s="75"/>
      <c r="J12" s="105">
        <f t="shared" ref="J12:J32" si="0">$O$3</f>
        <v>0</v>
      </c>
      <c r="K12" s="728">
        <f>SUM(G12-(G12*J12))</f>
        <v>3379</v>
      </c>
      <c r="L12" s="146">
        <f t="shared" ref="L12:L38" si="1">SUM(H12-(H12*J12))</f>
        <v>1830</v>
      </c>
      <c r="M12" s="108">
        <f t="shared" ref="M12:M38" si="2">I12*L12</f>
        <v>0</v>
      </c>
      <c r="N12" s="70">
        <v>0.12</v>
      </c>
      <c r="O12" s="100">
        <v>18</v>
      </c>
      <c r="P12" s="731" t="s">
        <v>727</v>
      </c>
      <c r="Q12" s="1">
        <f t="shared" ref="Q12:Q20" si="3">I12*N12</f>
        <v>0</v>
      </c>
      <c r="R12" s="1">
        <f t="shared" ref="R12:R20" si="4">I12*O12</f>
        <v>0</v>
      </c>
    </row>
    <row r="13" spans="1:24" ht="15" customHeight="1">
      <c r="A13" s="727"/>
      <c r="B13" s="274" t="s">
        <v>404</v>
      </c>
      <c r="C13" s="778"/>
      <c r="D13" s="784"/>
      <c r="E13" s="768"/>
      <c r="F13" s="768"/>
      <c r="G13" s="755"/>
      <c r="H13" s="262">
        <v>1411</v>
      </c>
      <c r="I13" s="76"/>
      <c r="J13" s="106">
        <f t="shared" si="0"/>
        <v>0</v>
      </c>
      <c r="K13" s="729"/>
      <c r="L13" s="147">
        <f t="shared" si="1"/>
        <v>1411</v>
      </c>
      <c r="M13" s="109">
        <f t="shared" si="2"/>
        <v>0</v>
      </c>
      <c r="N13" s="72">
        <v>0.249</v>
      </c>
      <c r="O13" s="101">
        <v>44</v>
      </c>
      <c r="P13" s="734"/>
      <c r="Q13" s="1">
        <f t="shared" si="3"/>
        <v>0</v>
      </c>
      <c r="R13" s="1">
        <f t="shared" si="4"/>
        <v>0</v>
      </c>
    </row>
    <row r="14" spans="1:24" ht="15" customHeight="1" thickBot="1">
      <c r="A14" s="615"/>
      <c r="B14" s="273" t="s">
        <v>10</v>
      </c>
      <c r="C14" s="779"/>
      <c r="D14" s="785"/>
      <c r="E14" s="687"/>
      <c r="F14" s="687"/>
      <c r="G14" s="756"/>
      <c r="H14" s="288">
        <v>138</v>
      </c>
      <c r="I14" s="77"/>
      <c r="J14" s="107">
        <f t="shared" si="0"/>
        <v>0</v>
      </c>
      <c r="K14" s="730"/>
      <c r="L14" s="148">
        <f t="shared" si="1"/>
        <v>138</v>
      </c>
      <c r="M14" s="110">
        <f t="shared" si="2"/>
        <v>0</v>
      </c>
      <c r="N14" s="74">
        <v>6.9000000000000006E-2</v>
      </c>
      <c r="O14" s="102">
        <v>4.5</v>
      </c>
      <c r="P14" s="734"/>
      <c r="Q14" s="1">
        <f t="shared" si="3"/>
        <v>0</v>
      </c>
      <c r="R14" s="1">
        <f t="shared" si="4"/>
        <v>0</v>
      </c>
    </row>
    <row r="15" spans="1:24" s="8" customFormat="1" ht="15" customHeight="1">
      <c r="A15" s="780" t="s">
        <v>1183</v>
      </c>
      <c r="B15" s="271" t="s">
        <v>1076</v>
      </c>
      <c r="C15" s="777" t="s">
        <v>729</v>
      </c>
      <c r="D15" s="783" t="s">
        <v>730</v>
      </c>
      <c r="E15" s="686" t="s">
        <v>617</v>
      </c>
      <c r="F15" s="686" t="s">
        <v>618</v>
      </c>
      <c r="G15" s="754">
        <f>H15+H16+H17</f>
        <v>3379</v>
      </c>
      <c r="H15" s="200">
        <v>1830</v>
      </c>
      <c r="I15" s="75"/>
      <c r="J15" s="105">
        <f t="shared" si="0"/>
        <v>0</v>
      </c>
      <c r="K15" s="728">
        <f>SUM(G15-(G15*J15))</f>
        <v>3379</v>
      </c>
      <c r="L15" s="146">
        <f>SUM(H15-(H15*J15))</f>
        <v>1830</v>
      </c>
      <c r="M15" s="108">
        <f>I15*L15</f>
        <v>0</v>
      </c>
      <c r="N15" s="70">
        <v>0.12</v>
      </c>
      <c r="O15" s="100">
        <v>18</v>
      </c>
      <c r="P15" s="734"/>
      <c r="Q15" s="7">
        <f t="shared" si="3"/>
        <v>0</v>
      </c>
      <c r="R15" s="7">
        <f t="shared" si="4"/>
        <v>0</v>
      </c>
    </row>
    <row r="16" spans="1:24" s="8" customFormat="1" ht="15" customHeight="1">
      <c r="A16" s="781"/>
      <c r="B16" s="274" t="s">
        <v>1077</v>
      </c>
      <c r="C16" s="778"/>
      <c r="D16" s="784"/>
      <c r="E16" s="768"/>
      <c r="F16" s="768"/>
      <c r="G16" s="755"/>
      <c r="H16" s="262">
        <v>1411</v>
      </c>
      <c r="I16" s="76"/>
      <c r="J16" s="106">
        <f t="shared" si="0"/>
        <v>0</v>
      </c>
      <c r="K16" s="729"/>
      <c r="L16" s="147">
        <f>SUM(H16-(H16*J16))</f>
        <v>1411</v>
      </c>
      <c r="M16" s="109">
        <f>I16*L16</f>
        <v>0</v>
      </c>
      <c r="N16" s="72">
        <v>0.249</v>
      </c>
      <c r="O16" s="101">
        <v>44</v>
      </c>
      <c r="P16" s="734"/>
      <c r="Q16" s="7">
        <f t="shared" si="3"/>
        <v>0</v>
      </c>
      <c r="R16" s="7">
        <f t="shared" si="4"/>
        <v>0</v>
      </c>
    </row>
    <row r="17" spans="1:18" s="8" customFormat="1" ht="15" customHeight="1" thickBot="1">
      <c r="A17" s="782"/>
      <c r="B17" s="273" t="s">
        <v>123</v>
      </c>
      <c r="C17" s="779"/>
      <c r="D17" s="785"/>
      <c r="E17" s="687"/>
      <c r="F17" s="687"/>
      <c r="G17" s="756"/>
      <c r="H17" s="288">
        <v>138</v>
      </c>
      <c r="I17" s="77"/>
      <c r="J17" s="107">
        <f t="shared" si="0"/>
        <v>0</v>
      </c>
      <c r="K17" s="730"/>
      <c r="L17" s="148">
        <f>SUM(H17-(H17*J17))</f>
        <v>138</v>
      </c>
      <c r="M17" s="110">
        <f>I17*L17</f>
        <v>0</v>
      </c>
      <c r="N17" s="74">
        <v>6.9000000000000006E-2</v>
      </c>
      <c r="O17" s="102">
        <v>4.5</v>
      </c>
      <c r="P17" s="734"/>
      <c r="Q17" s="7">
        <f t="shared" si="3"/>
        <v>0</v>
      </c>
      <c r="R17" s="7">
        <f t="shared" si="4"/>
        <v>0</v>
      </c>
    </row>
    <row r="18" spans="1:18" ht="15" customHeight="1">
      <c r="A18" s="726" t="s">
        <v>725</v>
      </c>
      <c r="B18" s="271" t="s">
        <v>405</v>
      </c>
      <c r="C18" s="777" t="s">
        <v>731</v>
      </c>
      <c r="D18" s="783" t="s">
        <v>732</v>
      </c>
      <c r="E18" s="686" t="s">
        <v>470</v>
      </c>
      <c r="F18" s="686" t="s">
        <v>619</v>
      </c>
      <c r="G18" s="754">
        <f>H18+H19+H20</f>
        <v>3519</v>
      </c>
      <c r="H18" s="200">
        <v>1908</v>
      </c>
      <c r="I18" s="75"/>
      <c r="J18" s="105">
        <f t="shared" si="0"/>
        <v>0</v>
      </c>
      <c r="K18" s="728">
        <f>SUM(G18-(G18*J18))</f>
        <v>3519</v>
      </c>
      <c r="L18" s="146">
        <f t="shared" si="1"/>
        <v>1908</v>
      </c>
      <c r="M18" s="108">
        <f t="shared" si="2"/>
        <v>0</v>
      </c>
      <c r="N18" s="70">
        <v>0.12</v>
      </c>
      <c r="O18" s="100">
        <v>18</v>
      </c>
      <c r="P18" s="734"/>
      <c r="Q18" s="1">
        <f t="shared" si="3"/>
        <v>0</v>
      </c>
      <c r="R18" s="1">
        <f t="shared" si="4"/>
        <v>0</v>
      </c>
    </row>
    <row r="19" spans="1:18" ht="15" customHeight="1">
      <c r="A19" s="727"/>
      <c r="B19" s="274" t="s">
        <v>406</v>
      </c>
      <c r="C19" s="778"/>
      <c r="D19" s="784"/>
      <c r="E19" s="768"/>
      <c r="F19" s="768"/>
      <c r="G19" s="755"/>
      <c r="H19" s="262">
        <v>1473</v>
      </c>
      <c r="I19" s="76"/>
      <c r="J19" s="106">
        <f t="shared" si="0"/>
        <v>0</v>
      </c>
      <c r="K19" s="729"/>
      <c r="L19" s="147">
        <f t="shared" si="1"/>
        <v>1473</v>
      </c>
      <c r="M19" s="109">
        <f t="shared" si="2"/>
        <v>0</v>
      </c>
      <c r="N19" s="72">
        <v>0.249</v>
      </c>
      <c r="O19" s="101">
        <v>44</v>
      </c>
      <c r="P19" s="734"/>
      <c r="Q19" s="1">
        <f t="shared" si="3"/>
        <v>0</v>
      </c>
      <c r="R19" s="1">
        <f t="shared" si="4"/>
        <v>0</v>
      </c>
    </row>
    <row r="20" spans="1:18" ht="15" customHeight="1" thickBot="1">
      <c r="A20" s="615"/>
      <c r="B20" s="273" t="s">
        <v>10</v>
      </c>
      <c r="C20" s="779"/>
      <c r="D20" s="785"/>
      <c r="E20" s="687"/>
      <c r="F20" s="687"/>
      <c r="G20" s="756"/>
      <c r="H20" s="288">
        <v>138</v>
      </c>
      <c r="I20" s="77"/>
      <c r="J20" s="107">
        <f t="shared" si="0"/>
        <v>0</v>
      </c>
      <c r="K20" s="730"/>
      <c r="L20" s="148">
        <f t="shared" si="1"/>
        <v>138</v>
      </c>
      <c r="M20" s="110">
        <f t="shared" si="2"/>
        <v>0</v>
      </c>
      <c r="N20" s="74">
        <v>6.9000000000000006E-2</v>
      </c>
      <c r="O20" s="102">
        <v>4.5</v>
      </c>
      <c r="P20" s="734"/>
      <c r="Q20" s="1">
        <f t="shared" si="3"/>
        <v>0</v>
      </c>
      <c r="R20" s="1">
        <f t="shared" si="4"/>
        <v>0</v>
      </c>
    </row>
    <row r="21" spans="1:18" ht="15" customHeight="1">
      <c r="A21" s="780" t="s">
        <v>1181</v>
      </c>
      <c r="B21" s="271" t="s">
        <v>1161</v>
      </c>
      <c r="C21" s="777" t="s">
        <v>731</v>
      </c>
      <c r="D21" s="783" t="s">
        <v>732</v>
      </c>
      <c r="E21" s="686" t="s">
        <v>470</v>
      </c>
      <c r="F21" s="686" t="s">
        <v>619</v>
      </c>
      <c r="G21" s="754">
        <f>H21+H22+H23</f>
        <v>3519</v>
      </c>
      <c r="H21" s="200">
        <v>1908</v>
      </c>
      <c r="I21" s="75"/>
      <c r="J21" s="105">
        <f t="shared" si="0"/>
        <v>0</v>
      </c>
      <c r="K21" s="728">
        <f>SUM(G21-(G21*J21))</f>
        <v>3519</v>
      </c>
      <c r="L21" s="146">
        <f>SUM(H21-(H21*J21))</f>
        <v>1908</v>
      </c>
      <c r="M21" s="108">
        <f>I21*L21</f>
        <v>0</v>
      </c>
      <c r="N21" s="70">
        <v>0.12</v>
      </c>
      <c r="O21" s="100">
        <v>18</v>
      </c>
      <c r="P21" s="776"/>
      <c r="Q21" s="1">
        <f t="shared" ref="Q21:Q29" si="5">I21*N21</f>
        <v>0</v>
      </c>
      <c r="R21" s="1">
        <f t="shared" ref="R21:R29" si="6">I21*O21</f>
        <v>0</v>
      </c>
    </row>
    <row r="22" spans="1:18" ht="15" customHeight="1">
      <c r="A22" s="781"/>
      <c r="B22" s="274" t="s">
        <v>1160</v>
      </c>
      <c r="C22" s="778"/>
      <c r="D22" s="784"/>
      <c r="E22" s="768"/>
      <c r="F22" s="768"/>
      <c r="G22" s="755"/>
      <c r="H22" s="262">
        <v>1473</v>
      </c>
      <c r="I22" s="76"/>
      <c r="J22" s="106">
        <f t="shared" si="0"/>
        <v>0</v>
      </c>
      <c r="K22" s="729"/>
      <c r="L22" s="147">
        <f>SUM(H22-(H22*J22))</f>
        <v>1473</v>
      </c>
      <c r="M22" s="109">
        <f>I22*L22</f>
        <v>0</v>
      </c>
      <c r="N22" s="72">
        <v>0.249</v>
      </c>
      <c r="O22" s="101">
        <v>44</v>
      </c>
      <c r="P22" s="776"/>
      <c r="Q22" s="1">
        <f t="shared" si="5"/>
        <v>0</v>
      </c>
      <c r="R22" s="1">
        <f t="shared" si="6"/>
        <v>0</v>
      </c>
    </row>
    <row r="23" spans="1:18" ht="15" customHeight="1" thickBot="1">
      <c r="A23" s="782"/>
      <c r="B23" s="273" t="s">
        <v>123</v>
      </c>
      <c r="C23" s="779"/>
      <c r="D23" s="785"/>
      <c r="E23" s="687"/>
      <c r="F23" s="687"/>
      <c r="G23" s="756"/>
      <c r="H23" s="291">
        <v>138</v>
      </c>
      <c r="I23" s="77"/>
      <c r="J23" s="107">
        <f t="shared" si="0"/>
        <v>0</v>
      </c>
      <c r="K23" s="730"/>
      <c r="L23" s="291">
        <f>SUM(H23-(H23*J23))</f>
        <v>138</v>
      </c>
      <c r="M23" s="110">
        <f>I23*L23</f>
        <v>0</v>
      </c>
      <c r="N23" s="74">
        <v>6.9000000000000006E-2</v>
      </c>
      <c r="O23" s="102">
        <v>4.5</v>
      </c>
      <c r="P23" s="776"/>
      <c r="Q23" s="1">
        <f t="shared" si="5"/>
        <v>0</v>
      </c>
      <c r="R23" s="1">
        <f t="shared" si="6"/>
        <v>0</v>
      </c>
    </row>
    <row r="24" spans="1:18" ht="15" customHeight="1">
      <c r="A24" s="786" t="s">
        <v>726</v>
      </c>
      <c r="B24" s="271" t="s">
        <v>407</v>
      </c>
      <c r="C24" s="777" t="s">
        <v>733</v>
      </c>
      <c r="D24" s="783" t="s">
        <v>734</v>
      </c>
      <c r="E24" s="686" t="s">
        <v>470</v>
      </c>
      <c r="F24" s="686" t="s">
        <v>527</v>
      </c>
      <c r="G24" s="754">
        <f>H24+H25+H26</f>
        <v>3686</v>
      </c>
      <c r="H24" s="200">
        <v>1986</v>
      </c>
      <c r="I24" s="75"/>
      <c r="J24" s="105">
        <f t="shared" si="0"/>
        <v>0</v>
      </c>
      <c r="K24" s="728">
        <f>SUM(G24-(G24*J24))</f>
        <v>3686</v>
      </c>
      <c r="L24" s="146">
        <f t="shared" si="1"/>
        <v>1986</v>
      </c>
      <c r="M24" s="108">
        <f t="shared" si="2"/>
        <v>0</v>
      </c>
      <c r="N24" s="70">
        <v>0.12</v>
      </c>
      <c r="O24" s="100">
        <v>20</v>
      </c>
      <c r="P24" s="776"/>
      <c r="Q24" s="1">
        <f t="shared" si="5"/>
        <v>0</v>
      </c>
      <c r="R24" s="1">
        <f t="shared" si="6"/>
        <v>0</v>
      </c>
    </row>
    <row r="25" spans="1:18" ht="15" customHeight="1">
      <c r="A25" s="787"/>
      <c r="B25" s="274" t="s">
        <v>408</v>
      </c>
      <c r="C25" s="778"/>
      <c r="D25" s="784"/>
      <c r="E25" s="768"/>
      <c r="F25" s="768"/>
      <c r="G25" s="755"/>
      <c r="H25" s="262">
        <v>1562</v>
      </c>
      <c r="I25" s="76"/>
      <c r="J25" s="106">
        <f t="shared" si="0"/>
        <v>0</v>
      </c>
      <c r="K25" s="729"/>
      <c r="L25" s="147">
        <f t="shared" si="1"/>
        <v>1562</v>
      </c>
      <c r="M25" s="109">
        <f t="shared" si="2"/>
        <v>0</v>
      </c>
      <c r="N25" s="72">
        <v>0.249</v>
      </c>
      <c r="O25" s="101">
        <v>44</v>
      </c>
      <c r="P25" s="776"/>
      <c r="Q25" s="1">
        <f t="shared" si="5"/>
        <v>0</v>
      </c>
      <c r="R25" s="1">
        <f t="shared" si="6"/>
        <v>0</v>
      </c>
    </row>
    <row r="26" spans="1:18" ht="15" customHeight="1" thickBot="1">
      <c r="A26" s="788"/>
      <c r="B26" s="273" t="s">
        <v>10</v>
      </c>
      <c r="C26" s="779"/>
      <c r="D26" s="785"/>
      <c r="E26" s="687"/>
      <c r="F26" s="687"/>
      <c r="G26" s="756"/>
      <c r="H26" s="288">
        <v>138</v>
      </c>
      <c r="I26" s="77"/>
      <c r="J26" s="107">
        <f t="shared" si="0"/>
        <v>0</v>
      </c>
      <c r="K26" s="730"/>
      <c r="L26" s="148">
        <f t="shared" si="1"/>
        <v>138</v>
      </c>
      <c r="M26" s="110">
        <f t="shared" si="2"/>
        <v>0</v>
      </c>
      <c r="N26" s="74">
        <v>6.9000000000000006E-2</v>
      </c>
      <c r="O26" s="102">
        <v>4.5</v>
      </c>
      <c r="P26" s="776"/>
      <c r="Q26" s="1">
        <f t="shared" si="5"/>
        <v>0</v>
      </c>
      <c r="R26" s="1">
        <f t="shared" si="6"/>
        <v>0</v>
      </c>
    </row>
    <row r="27" spans="1:18" ht="15" customHeight="1">
      <c r="A27" s="780" t="s">
        <v>1189</v>
      </c>
      <c r="B27" s="271" t="s">
        <v>48</v>
      </c>
      <c r="C27" s="777" t="s">
        <v>733</v>
      </c>
      <c r="D27" s="783" t="s">
        <v>734</v>
      </c>
      <c r="E27" s="686" t="s">
        <v>470</v>
      </c>
      <c r="F27" s="686" t="s">
        <v>527</v>
      </c>
      <c r="G27" s="754">
        <f>H27+H28+H29</f>
        <v>3686</v>
      </c>
      <c r="H27" s="200">
        <v>1986</v>
      </c>
      <c r="I27" s="75"/>
      <c r="J27" s="105">
        <f t="shared" si="0"/>
        <v>0</v>
      </c>
      <c r="K27" s="728">
        <f>SUM(G27-(G27*J27))</f>
        <v>3686</v>
      </c>
      <c r="L27" s="146">
        <f>SUM(H27-(H27*J27))</f>
        <v>1986</v>
      </c>
      <c r="M27" s="108">
        <f>I27*L27</f>
        <v>0</v>
      </c>
      <c r="N27" s="70">
        <v>0.12</v>
      </c>
      <c r="O27" s="100">
        <v>20</v>
      </c>
      <c r="P27" s="776"/>
      <c r="Q27" s="1">
        <f t="shared" si="5"/>
        <v>0</v>
      </c>
      <c r="R27" s="1">
        <f t="shared" si="6"/>
        <v>0</v>
      </c>
    </row>
    <row r="28" spans="1:18" ht="15" customHeight="1">
      <c r="A28" s="781"/>
      <c r="B28" s="274" t="s">
        <v>884</v>
      </c>
      <c r="C28" s="778"/>
      <c r="D28" s="784"/>
      <c r="E28" s="768"/>
      <c r="F28" s="768"/>
      <c r="G28" s="755"/>
      <c r="H28" s="262">
        <v>1562</v>
      </c>
      <c r="I28" s="76"/>
      <c r="J28" s="106">
        <f t="shared" si="0"/>
        <v>0</v>
      </c>
      <c r="K28" s="729"/>
      <c r="L28" s="147">
        <f>SUM(H28-(H28*J28))</f>
        <v>1562</v>
      </c>
      <c r="M28" s="109">
        <f>I28*L28</f>
        <v>0</v>
      </c>
      <c r="N28" s="72">
        <v>0.249</v>
      </c>
      <c r="O28" s="101">
        <v>44</v>
      </c>
      <c r="P28" s="776"/>
      <c r="Q28" s="1">
        <f t="shared" si="5"/>
        <v>0</v>
      </c>
      <c r="R28" s="1">
        <f t="shared" si="6"/>
        <v>0</v>
      </c>
    </row>
    <row r="29" spans="1:18" ht="15" customHeight="1" thickBot="1">
      <c r="A29" s="782"/>
      <c r="B29" s="273" t="s">
        <v>1164</v>
      </c>
      <c r="C29" s="779"/>
      <c r="D29" s="785"/>
      <c r="E29" s="687"/>
      <c r="F29" s="687"/>
      <c r="G29" s="756"/>
      <c r="H29" s="291">
        <v>138</v>
      </c>
      <c r="I29" s="77"/>
      <c r="J29" s="107">
        <f t="shared" si="0"/>
        <v>0</v>
      </c>
      <c r="K29" s="730"/>
      <c r="L29" s="291">
        <f>SUM(H29-(H29*J29))</f>
        <v>138</v>
      </c>
      <c r="M29" s="110">
        <f>I29*L29</f>
        <v>0</v>
      </c>
      <c r="N29" s="74">
        <v>6.9000000000000006E-2</v>
      </c>
      <c r="O29" s="102">
        <v>4.5</v>
      </c>
      <c r="P29" s="776"/>
      <c r="Q29" s="1">
        <f t="shared" si="5"/>
        <v>0</v>
      </c>
      <c r="R29" s="1">
        <f t="shared" si="6"/>
        <v>0</v>
      </c>
    </row>
    <row r="30" spans="1:18" s="8" customFormat="1" ht="15" customHeight="1">
      <c r="A30" s="726" t="s">
        <v>722</v>
      </c>
      <c r="B30" s="116" t="s">
        <v>49</v>
      </c>
      <c r="C30" s="794" t="s">
        <v>735</v>
      </c>
      <c r="D30" s="723" t="s">
        <v>736</v>
      </c>
      <c r="E30" s="620" t="s">
        <v>470</v>
      </c>
      <c r="F30" s="620" t="s">
        <v>527</v>
      </c>
      <c r="G30" s="754">
        <f>H30+H31+H32</f>
        <v>4127</v>
      </c>
      <c r="H30" s="146">
        <v>2460</v>
      </c>
      <c r="I30" s="75"/>
      <c r="J30" s="105">
        <f t="shared" si="0"/>
        <v>0</v>
      </c>
      <c r="K30" s="728">
        <f>SUM(G30-(G30*J30))</f>
        <v>4127</v>
      </c>
      <c r="L30" s="146">
        <f t="shared" si="1"/>
        <v>2460</v>
      </c>
      <c r="M30" s="108">
        <f t="shared" si="2"/>
        <v>0</v>
      </c>
      <c r="N30" s="70">
        <v>0.12</v>
      </c>
      <c r="O30" s="100">
        <v>18</v>
      </c>
      <c r="P30" s="734"/>
      <c r="Q30" s="7">
        <f>I30*N30</f>
        <v>0</v>
      </c>
      <c r="R30" s="7">
        <f>I30*O30</f>
        <v>0</v>
      </c>
    </row>
    <row r="31" spans="1:18" s="8" customFormat="1" ht="15" customHeight="1">
      <c r="A31" s="727"/>
      <c r="B31" s="118" t="s">
        <v>89</v>
      </c>
      <c r="C31" s="611"/>
      <c r="D31" s="724"/>
      <c r="E31" s="739"/>
      <c r="F31" s="739"/>
      <c r="G31" s="755"/>
      <c r="H31" s="262">
        <v>1529</v>
      </c>
      <c r="I31" s="76"/>
      <c r="J31" s="106">
        <f t="shared" si="0"/>
        <v>0</v>
      </c>
      <c r="K31" s="729"/>
      <c r="L31" s="147">
        <f t="shared" si="1"/>
        <v>1529</v>
      </c>
      <c r="M31" s="109">
        <f t="shared" si="2"/>
        <v>0</v>
      </c>
      <c r="N31" s="72">
        <v>0.249</v>
      </c>
      <c r="O31" s="101">
        <v>48</v>
      </c>
      <c r="P31" s="734"/>
      <c r="Q31" s="7">
        <f>I31*N31</f>
        <v>0</v>
      </c>
      <c r="R31" s="7">
        <f>I31*O31</f>
        <v>0</v>
      </c>
    </row>
    <row r="32" spans="1:18" s="8" customFormat="1" ht="15" customHeight="1" thickBot="1">
      <c r="A32" s="615"/>
      <c r="B32" s="117" t="s">
        <v>123</v>
      </c>
      <c r="C32" s="612"/>
      <c r="D32" s="725"/>
      <c r="E32" s="621"/>
      <c r="F32" s="621"/>
      <c r="G32" s="756"/>
      <c r="H32" s="148">
        <v>138</v>
      </c>
      <c r="I32" s="77"/>
      <c r="J32" s="107">
        <f t="shared" si="0"/>
        <v>0</v>
      </c>
      <c r="K32" s="730"/>
      <c r="L32" s="148">
        <f t="shared" si="1"/>
        <v>138</v>
      </c>
      <c r="M32" s="110">
        <f t="shared" si="2"/>
        <v>0</v>
      </c>
      <c r="N32" s="74">
        <v>6.9000000000000006E-2</v>
      </c>
      <c r="O32" s="102">
        <v>4.5</v>
      </c>
      <c r="P32" s="735"/>
      <c r="Q32" s="7">
        <f>I32*N32</f>
        <v>0</v>
      </c>
      <c r="R32" s="7">
        <f>I32*O32</f>
        <v>0</v>
      </c>
    </row>
    <row r="33" spans="1:97" ht="30" customHeight="1" thickBot="1">
      <c r="A33" s="640" t="s">
        <v>753</v>
      </c>
      <c r="B33" s="641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6"/>
      <c r="N33" s="64"/>
      <c r="O33" s="67"/>
      <c r="Q33" s="15"/>
      <c r="R33" s="15"/>
    </row>
    <row r="34" spans="1:97" ht="30" customHeight="1" thickBot="1">
      <c r="A34" s="595" t="s">
        <v>779</v>
      </c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7"/>
      <c r="Q34" s="15"/>
      <c r="R34" s="15"/>
    </row>
    <row r="35" spans="1:97" s="8" customFormat="1" ht="15" customHeight="1">
      <c r="A35" s="780" t="s">
        <v>1213</v>
      </c>
      <c r="B35" s="116" t="s">
        <v>90</v>
      </c>
      <c r="C35" s="610" t="s">
        <v>737</v>
      </c>
      <c r="D35" s="723" t="s">
        <v>738</v>
      </c>
      <c r="E35" s="620" t="s">
        <v>470</v>
      </c>
      <c r="F35" s="620" t="s">
        <v>527</v>
      </c>
      <c r="G35" s="736">
        <f>H35+H36+H37</f>
        <v>6154</v>
      </c>
      <c r="H35" s="142">
        <v>3278</v>
      </c>
      <c r="I35" s="75"/>
      <c r="J35" s="105">
        <f t="shared" ref="J35:J57" si="7">$O$3</f>
        <v>0</v>
      </c>
      <c r="K35" s="728">
        <f>SUM(G35-(G35*J35))</f>
        <v>6154</v>
      </c>
      <c r="L35" s="146">
        <f>SUM(H35-(H35*J35))</f>
        <v>3278</v>
      </c>
      <c r="M35" s="108">
        <f>I35*L35</f>
        <v>0</v>
      </c>
      <c r="N35" s="70">
        <v>0.34</v>
      </c>
      <c r="O35" s="100">
        <v>31</v>
      </c>
      <c r="P35" s="759"/>
      <c r="Q35" s="7">
        <f t="shared" ref="Q35:Q43" si="8">I35*N35</f>
        <v>0</v>
      </c>
      <c r="R35" s="7">
        <f t="shared" ref="R35:R43" si="9">I35*O35</f>
        <v>0</v>
      </c>
    </row>
    <row r="36" spans="1:97" ht="15" customHeight="1">
      <c r="A36" s="781"/>
      <c r="B36" s="118" t="s">
        <v>1196</v>
      </c>
      <c r="C36" s="611"/>
      <c r="D36" s="724"/>
      <c r="E36" s="739"/>
      <c r="F36" s="739"/>
      <c r="G36" s="737"/>
      <c r="H36" s="143">
        <v>2751</v>
      </c>
      <c r="I36" s="76"/>
      <c r="J36" s="106">
        <f t="shared" si="7"/>
        <v>0</v>
      </c>
      <c r="K36" s="729"/>
      <c r="L36" s="147">
        <f>SUM(H36-(H36*J36))</f>
        <v>2751</v>
      </c>
      <c r="M36" s="109">
        <f>I36*L36</f>
        <v>0</v>
      </c>
      <c r="N36" s="72">
        <v>0.45300000000000001</v>
      </c>
      <c r="O36" s="101">
        <v>68</v>
      </c>
      <c r="P36" s="759"/>
      <c r="Q36" s="7">
        <f t="shared" si="8"/>
        <v>0</v>
      </c>
      <c r="R36" s="7">
        <f t="shared" si="9"/>
        <v>0</v>
      </c>
    </row>
    <row r="37" spans="1:97" ht="15" customHeight="1" thickBot="1">
      <c r="A37" s="782"/>
      <c r="B37" s="117" t="s">
        <v>171</v>
      </c>
      <c r="C37" s="612"/>
      <c r="D37" s="725"/>
      <c r="E37" s="621"/>
      <c r="F37" s="621"/>
      <c r="G37" s="738"/>
      <c r="H37" s="144">
        <v>125</v>
      </c>
      <c r="I37" s="77"/>
      <c r="J37" s="107">
        <f t="shared" si="7"/>
        <v>0</v>
      </c>
      <c r="K37" s="730"/>
      <c r="L37" s="291">
        <f>SUM(H37-(H37*J37))</f>
        <v>125</v>
      </c>
      <c r="M37" s="110">
        <f>I37*L37</f>
        <v>0</v>
      </c>
      <c r="N37" s="74">
        <v>0.11700000000000001</v>
      </c>
      <c r="O37" s="102">
        <v>8</v>
      </c>
      <c r="P37" s="759"/>
      <c r="Q37" s="7">
        <f t="shared" si="8"/>
        <v>0</v>
      </c>
      <c r="R37" s="7">
        <f t="shared" si="9"/>
        <v>0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</row>
    <row r="38" spans="1:97" s="31" customFormat="1" ht="15" customHeight="1">
      <c r="A38" s="726" t="s">
        <v>728</v>
      </c>
      <c r="B38" s="116" t="s">
        <v>91</v>
      </c>
      <c r="C38" s="610" t="s">
        <v>739</v>
      </c>
      <c r="D38" s="723" t="s">
        <v>740</v>
      </c>
      <c r="E38" s="620" t="s">
        <v>470</v>
      </c>
      <c r="F38" s="620" t="s">
        <v>619</v>
      </c>
      <c r="G38" s="736">
        <f>H38+H39+H40</f>
        <v>7478</v>
      </c>
      <c r="H38" s="142">
        <v>4048</v>
      </c>
      <c r="I38" s="75"/>
      <c r="J38" s="105">
        <f t="shared" si="7"/>
        <v>0</v>
      </c>
      <c r="K38" s="728">
        <f>SUM(G38-(G38*J38))</f>
        <v>7478</v>
      </c>
      <c r="L38" s="146">
        <f t="shared" si="1"/>
        <v>4048</v>
      </c>
      <c r="M38" s="108">
        <f t="shared" si="2"/>
        <v>0</v>
      </c>
      <c r="N38" s="70">
        <v>0.34</v>
      </c>
      <c r="O38" s="100">
        <v>31</v>
      </c>
      <c r="P38" s="759"/>
      <c r="Q38" s="7">
        <f t="shared" si="8"/>
        <v>0</v>
      </c>
      <c r="R38" s="7">
        <f t="shared" si="9"/>
        <v>0</v>
      </c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</row>
    <row r="39" spans="1:97" s="31" customFormat="1" ht="15" customHeight="1">
      <c r="A39" s="727"/>
      <c r="B39" s="118" t="s">
        <v>268</v>
      </c>
      <c r="C39" s="611"/>
      <c r="D39" s="724"/>
      <c r="E39" s="739"/>
      <c r="F39" s="739"/>
      <c r="G39" s="737"/>
      <c r="H39" s="143">
        <v>3305</v>
      </c>
      <c r="I39" s="76"/>
      <c r="J39" s="106">
        <f t="shared" si="7"/>
        <v>0</v>
      </c>
      <c r="K39" s="729"/>
      <c r="L39" s="147">
        <f t="shared" ref="L39:L61" si="10">SUM(H39-(H39*J39))</f>
        <v>3305</v>
      </c>
      <c r="M39" s="109">
        <f t="shared" ref="M39:M61" si="11">I39*L39</f>
        <v>0</v>
      </c>
      <c r="N39" s="72">
        <v>0.45300000000000001</v>
      </c>
      <c r="O39" s="101">
        <v>68</v>
      </c>
      <c r="P39" s="759"/>
      <c r="Q39" s="7">
        <f t="shared" si="8"/>
        <v>0</v>
      </c>
      <c r="R39" s="7">
        <f t="shared" si="9"/>
        <v>0</v>
      </c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</row>
    <row r="40" spans="1:97" s="30" customFormat="1" ht="15" customHeight="1" thickBot="1">
      <c r="A40" s="727"/>
      <c r="B40" s="117" t="s">
        <v>171</v>
      </c>
      <c r="C40" s="612"/>
      <c r="D40" s="725"/>
      <c r="E40" s="621"/>
      <c r="F40" s="621"/>
      <c r="G40" s="738"/>
      <c r="H40" s="144">
        <v>125</v>
      </c>
      <c r="I40" s="77"/>
      <c r="J40" s="107">
        <f t="shared" si="7"/>
        <v>0</v>
      </c>
      <c r="K40" s="730"/>
      <c r="L40" s="148">
        <f t="shared" si="10"/>
        <v>125</v>
      </c>
      <c r="M40" s="110">
        <f t="shared" si="11"/>
        <v>0</v>
      </c>
      <c r="N40" s="74">
        <v>0.11700000000000001</v>
      </c>
      <c r="O40" s="102">
        <v>8</v>
      </c>
      <c r="P40" s="759"/>
      <c r="Q40" s="7">
        <f t="shared" si="8"/>
        <v>0</v>
      </c>
      <c r="R40" s="7">
        <f t="shared" si="9"/>
        <v>0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</row>
    <row r="41" spans="1:97" s="8" customFormat="1" ht="36" customHeight="1" thickBot="1">
      <c r="A41" s="727"/>
      <c r="B41" s="293" t="s">
        <v>1188</v>
      </c>
      <c r="C41" s="610" t="s">
        <v>741</v>
      </c>
      <c r="D41" s="723" t="s">
        <v>742</v>
      </c>
      <c r="E41" s="620" t="s">
        <v>621</v>
      </c>
      <c r="F41" s="620" t="s">
        <v>622</v>
      </c>
      <c r="G41" s="736">
        <f>H41+H42+H43</f>
        <v>8138</v>
      </c>
      <c r="H41" s="142">
        <v>4048</v>
      </c>
      <c r="I41" s="75"/>
      <c r="J41" s="105">
        <f t="shared" si="7"/>
        <v>0</v>
      </c>
      <c r="K41" s="728">
        <f>SUM(G41-(G41*J41))</f>
        <v>8138</v>
      </c>
      <c r="L41" s="146">
        <f t="shared" si="10"/>
        <v>4048</v>
      </c>
      <c r="M41" s="108">
        <f t="shared" si="11"/>
        <v>0</v>
      </c>
      <c r="N41" s="70">
        <v>0.34</v>
      </c>
      <c r="O41" s="100">
        <v>31</v>
      </c>
      <c r="P41" s="759"/>
      <c r="Q41" s="7">
        <f t="shared" si="8"/>
        <v>0</v>
      </c>
      <c r="R41" s="7">
        <f t="shared" si="9"/>
        <v>0</v>
      </c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</row>
    <row r="42" spans="1:97" s="8" customFormat="1" ht="38.25" customHeight="1">
      <c r="A42" s="727"/>
      <c r="B42" s="293" t="s">
        <v>1191</v>
      </c>
      <c r="C42" s="611"/>
      <c r="D42" s="724"/>
      <c r="E42" s="739"/>
      <c r="F42" s="739"/>
      <c r="G42" s="737"/>
      <c r="H42" s="143">
        <v>3965</v>
      </c>
      <c r="I42" s="76"/>
      <c r="J42" s="106">
        <f t="shared" si="7"/>
        <v>0</v>
      </c>
      <c r="K42" s="729"/>
      <c r="L42" s="147">
        <f t="shared" si="10"/>
        <v>3965</v>
      </c>
      <c r="M42" s="109">
        <f t="shared" si="11"/>
        <v>0</v>
      </c>
      <c r="N42" s="72">
        <v>0.66900000000000004</v>
      </c>
      <c r="O42" s="101">
        <v>117</v>
      </c>
      <c r="P42" s="759"/>
      <c r="Q42" s="7">
        <f t="shared" si="8"/>
        <v>0</v>
      </c>
      <c r="R42" s="7">
        <f t="shared" si="9"/>
        <v>0</v>
      </c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</row>
    <row r="43" spans="1:97" ht="15" customHeight="1" thickBot="1">
      <c r="A43" s="615"/>
      <c r="B43" s="117" t="s">
        <v>171</v>
      </c>
      <c r="C43" s="612"/>
      <c r="D43" s="725"/>
      <c r="E43" s="621"/>
      <c r="F43" s="621"/>
      <c r="G43" s="738"/>
      <c r="H43" s="144">
        <v>125</v>
      </c>
      <c r="I43" s="77"/>
      <c r="J43" s="107">
        <f t="shared" si="7"/>
        <v>0</v>
      </c>
      <c r="K43" s="730"/>
      <c r="L43" s="148">
        <f t="shared" si="10"/>
        <v>125</v>
      </c>
      <c r="M43" s="110">
        <f t="shared" si="11"/>
        <v>0</v>
      </c>
      <c r="N43" s="74">
        <v>0.11700000000000001</v>
      </c>
      <c r="O43" s="102">
        <v>8</v>
      </c>
      <c r="P43" s="760"/>
      <c r="Q43" s="7">
        <f t="shared" si="8"/>
        <v>0</v>
      </c>
      <c r="R43" s="7">
        <f t="shared" si="9"/>
        <v>0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</row>
    <row r="44" spans="1:97" ht="15" customHeight="1">
      <c r="A44" s="749" t="s">
        <v>1098</v>
      </c>
      <c r="B44" s="271" t="s">
        <v>1082</v>
      </c>
      <c r="C44" s="610" t="s">
        <v>741</v>
      </c>
      <c r="D44" s="723" t="s">
        <v>742</v>
      </c>
      <c r="E44" s="620" t="s">
        <v>1132</v>
      </c>
      <c r="F44" s="620" t="s">
        <v>523</v>
      </c>
      <c r="G44" s="754">
        <f>H44+H45+H46</f>
        <v>8138</v>
      </c>
      <c r="H44" s="200">
        <v>3775</v>
      </c>
      <c r="I44" s="75"/>
      <c r="J44" s="105">
        <f t="shared" si="7"/>
        <v>0</v>
      </c>
      <c r="K44" s="728">
        <f>SUM(G44-(G44*J44))</f>
        <v>8138</v>
      </c>
      <c r="L44" s="146">
        <f t="shared" si="10"/>
        <v>3775</v>
      </c>
      <c r="M44" s="108">
        <f t="shared" si="11"/>
        <v>0</v>
      </c>
      <c r="N44" s="70">
        <v>0.34</v>
      </c>
      <c r="O44" s="100">
        <v>31</v>
      </c>
      <c r="P44" s="259"/>
      <c r="Q44" s="7">
        <f t="shared" ref="Q44:Q55" si="12">I44*N44</f>
        <v>0</v>
      </c>
      <c r="R44" s="7">
        <f t="shared" ref="R44:R55" si="13">I44*O44</f>
        <v>0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</row>
    <row r="45" spans="1:97" ht="15" customHeight="1">
      <c r="A45" s="753"/>
      <c r="B45" s="272" t="s">
        <v>1083</v>
      </c>
      <c r="C45" s="611"/>
      <c r="D45" s="724"/>
      <c r="E45" s="739"/>
      <c r="F45" s="739"/>
      <c r="G45" s="755"/>
      <c r="H45" s="262">
        <v>4238</v>
      </c>
      <c r="I45" s="76"/>
      <c r="J45" s="106">
        <f t="shared" si="7"/>
        <v>0</v>
      </c>
      <c r="K45" s="729"/>
      <c r="L45" s="147">
        <f t="shared" si="10"/>
        <v>4238</v>
      </c>
      <c r="M45" s="109">
        <f t="shared" si="11"/>
        <v>0</v>
      </c>
      <c r="N45" s="72">
        <v>0.66900000000000004</v>
      </c>
      <c r="O45" s="101">
        <v>117</v>
      </c>
      <c r="P45" s="259"/>
      <c r="Q45" s="7">
        <f t="shared" si="12"/>
        <v>0</v>
      </c>
      <c r="R45" s="7">
        <f t="shared" si="13"/>
        <v>0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</row>
    <row r="46" spans="1:97" ht="15" customHeight="1" thickBot="1">
      <c r="A46" s="750"/>
      <c r="B46" s="273" t="s">
        <v>171</v>
      </c>
      <c r="C46" s="612"/>
      <c r="D46" s="725"/>
      <c r="E46" s="621"/>
      <c r="F46" s="621"/>
      <c r="G46" s="756"/>
      <c r="H46" s="148">
        <v>125</v>
      </c>
      <c r="I46" s="77"/>
      <c r="J46" s="107">
        <f t="shared" si="7"/>
        <v>0</v>
      </c>
      <c r="K46" s="730"/>
      <c r="L46" s="148">
        <f t="shared" si="10"/>
        <v>125</v>
      </c>
      <c r="M46" s="110">
        <f t="shared" si="11"/>
        <v>0</v>
      </c>
      <c r="N46" s="74">
        <v>0.11700000000000001</v>
      </c>
      <c r="O46" s="102">
        <v>8</v>
      </c>
      <c r="P46" s="259"/>
      <c r="Q46" s="7">
        <f t="shared" si="12"/>
        <v>0</v>
      </c>
      <c r="R46" s="7">
        <f t="shared" si="13"/>
        <v>0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</row>
    <row r="47" spans="1:97" s="8" customFormat="1" ht="15" customHeight="1">
      <c r="A47" s="726" t="s">
        <v>723</v>
      </c>
      <c r="B47" s="294" t="s">
        <v>187</v>
      </c>
      <c r="C47" s="610" t="s">
        <v>743</v>
      </c>
      <c r="D47" s="723" t="s">
        <v>744</v>
      </c>
      <c r="E47" s="620" t="s">
        <v>623</v>
      </c>
      <c r="F47" s="620" t="s">
        <v>619</v>
      </c>
      <c r="G47" s="736">
        <f>H47+H48+H49</f>
        <v>7803</v>
      </c>
      <c r="H47" s="142">
        <v>3831</v>
      </c>
      <c r="I47" s="75"/>
      <c r="J47" s="105">
        <f t="shared" si="7"/>
        <v>0</v>
      </c>
      <c r="K47" s="728">
        <f>SUM(G47-(G47*J47))</f>
        <v>7803</v>
      </c>
      <c r="L47" s="146">
        <f t="shared" si="10"/>
        <v>3831</v>
      </c>
      <c r="M47" s="108">
        <f t="shared" si="11"/>
        <v>0</v>
      </c>
      <c r="N47" s="70">
        <v>0.34</v>
      </c>
      <c r="O47" s="100">
        <v>31</v>
      </c>
      <c r="P47" s="773" t="s">
        <v>280</v>
      </c>
      <c r="Q47" s="7">
        <f t="shared" si="12"/>
        <v>0</v>
      </c>
      <c r="R47" s="7">
        <f t="shared" si="13"/>
        <v>0</v>
      </c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</row>
    <row r="48" spans="1:97" s="8" customFormat="1" ht="15" customHeight="1">
      <c r="A48" s="727"/>
      <c r="B48" s="274" t="s">
        <v>31</v>
      </c>
      <c r="C48" s="611"/>
      <c r="D48" s="724"/>
      <c r="E48" s="739"/>
      <c r="F48" s="739"/>
      <c r="G48" s="737"/>
      <c r="H48" s="143">
        <v>3847</v>
      </c>
      <c r="I48" s="76"/>
      <c r="J48" s="106">
        <f t="shared" si="7"/>
        <v>0</v>
      </c>
      <c r="K48" s="729"/>
      <c r="L48" s="147">
        <f t="shared" si="10"/>
        <v>3847</v>
      </c>
      <c r="M48" s="109">
        <f t="shared" si="11"/>
        <v>0</v>
      </c>
      <c r="N48" s="72">
        <v>0.66900000000000004</v>
      </c>
      <c r="O48" s="101">
        <v>107</v>
      </c>
      <c r="P48" s="774"/>
      <c r="Q48" s="7">
        <f t="shared" si="12"/>
        <v>0</v>
      </c>
      <c r="R48" s="7">
        <f t="shared" si="13"/>
        <v>0</v>
      </c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</row>
    <row r="49" spans="1:97" ht="15" customHeight="1" thickBot="1">
      <c r="A49" s="727"/>
      <c r="B49" s="273" t="s">
        <v>171</v>
      </c>
      <c r="C49" s="612"/>
      <c r="D49" s="725"/>
      <c r="E49" s="621"/>
      <c r="F49" s="621"/>
      <c r="G49" s="738"/>
      <c r="H49" s="144">
        <v>125</v>
      </c>
      <c r="I49" s="77"/>
      <c r="J49" s="107">
        <f t="shared" si="7"/>
        <v>0</v>
      </c>
      <c r="K49" s="730"/>
      <c r="L49" s="148">
        <f t="shared" si="10"/>
        <v>125</v>
      </c>
      <c r="M49" s="110">
        <f t="shared" si="11"/>
        <v>0</v>
      </c>
      <c r="N49" s="74">
        <v>0.11700000000000001</v>
      </c>
      <c r="O49" s="102">
        <v>8</v>
      </c>
      <c r="P49" s="774"/>
      <c r="Q49" s="7">
        <f t="shared" si="12"/>
        <v>0</v>
      </c>
      <c r="R49" s="7">
        <f t="shared" si="13"/>
        <v>0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</row>
    <row r="50" spans="1:97" s="8" customFormat="1" ht="17.25" customHeight="1" thickBot="1">
      <c r="A50" s="727"/>
      <c r="B50" s="294" t="s">
        <v>187</v>
      </c>
      <c r="C50" s="610" t="s">
        <v>745</v>
      </c>
      <c r="D50" s="723" t="s">
        <v>746</v>
      </c>
      <c r="E50" s="620" t="s">
        <v>624</v>
      </c>
      <c r="F50" s="620" t="s">
        <v>475</v>
      </c>
      <c r="G50" s="736">
        <f>H50+H51+H52</f>
        <v>8711</v>
      </c>
      <c r="H50" s="142">
        <v>3831</v>
      </c>
      <c r="I50" s="75"/>
      <c r="J50" s="105">
        <f t="shared" si="7"/>
        <v>0</v>
      </c>
      <c r="K50" s="728">
        <f>SUM(G50-(G50*J50))</f>
        <v>8711</v>
      </c>
      <c r="L50" s="146">
        <f t="shared" si="10"/>
        <v>3831</v>
      </c>
      <c r="M50" s="108">
        <f t="shared" si="11"/>
        <v>0</v>
      </c>
      <c r="N50" s="70">
        <v>0.34</v>
      </c>
      <c r="O50" s="100">
        <v>31</v>
      </c>
      <c r="P50" s="774"/>
      <c r="Q50" s="7">
        <f t="shared" si="12"/>
        <v>0</v>
      </c>
      <c r="R50" s="7">
        <f t="shared" si="13"/>
        <v>0</v>
      </c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</row>
    <row r="51" spans="1:97" s="8" customFormat="1" ht="36.75" customHeight="1">
      <c r="A51" s="727"/>
      <c r="B51" s="296" t="s">
        <v>1192</v>
      </c>
      <c r="C51" s="611"/>
      <c r="D51" s="724"/>
      <c r="E51" s="739"/>
      <c r="F51" s="739"/>
      <c r="G51" s="737"/>
      <c r="H51" s="143">
        <v>4755</v>
      </c>
      <c r="I51" s="76"/>
      <c r="J51" s="106">
        <f t="shared" si="7"/>
        <v>0</v>
      </c>
      <c r="K51" s="729"/>
      <c r="L51" s="147">
        <f t="shared" si="10"/>
        <v>4755</v>
      </c>
      <c r="M51" s="109">
        <f t="shared" si="11"/>
        <v>0</v>
      </c>
      <c r="N51" s="72">
        <v>0.66900000000000004</v>
      </c>
      <c r="O51" s="101">
        <v>117</v>
      </c>
      <c r="P51" s="774"/>
      <c r="Q51" s="7">
        <f t="shared" si="12"/>
        <v>0</v>
      </c>
      <c r="R51" s="7">
        <f t="shared" si="13"/>
        <v>0</v>
      </c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  <c r="BL51" s="236"/>
      <c r="BM51" s="236"/>
      <c r="BN51" s="236"/>
      <c r="BO51" s="236"/>
      <c r="BP51" s="236"/>
      <c r="BQ51" s="236"/>
      <c r="BR51" s="236"/>
      <c r="BS51" s="236"/>
      <c r="BT51" s="236"/>
      <c r="BU51" s="236"/>
      <c r="BV51" s="236"/>
      <c r="BW51" s="236"/>
      <c r="BX51" s="236"/>
      <c r="BY51" s="236"/>
      <c r="BZ51" s="236"/>
      <c r="CA51" s="236"/>
      <c r="CB51" s="236"/>
      <c r="CC51" s="236"/>
      <c r="CD51" s="236"/>
      <c r="CE51" s="236"/>
      <c r="CF51" s="236"/>
      <c r="CG51" s="236"/>
      <c r="CH51" s="236"/>
      <c r="CI51" s="236"/>
      <c r="CJ51" s="236"/>
      <c r="CK51" s="236"/>
      <c r="CL51" s="236"/>
      <c r="CM51" s="236"/>
      <c r="CN51" s="236"/>
      <c r="CO51" s="236"/>
      <c r="CP51" s="236"/>
      <c r="CQ51" s="236"/>
      <c r="CR51" s="236"/>
      <c r="CS51" s="236"/>
    </row>
    <row r="52" spans="1:97" ht="15" customHeight="1" thickBot="1">
      <c r="A52" s="615"/>
      <c r="B52" s="273" t="s">
        <v>171</v>
      </c>
      <c r="C52" s="612"/>
      <c r="D52" s="725"/>
      <c r="E52" s="621"/>
      <c r="F52" s="621"/>
      <c r="G52" s="738"/>
      <c r="H52" s="144">
        <v>125</v>
      </c>
      <c r="I52" s="77"/>
      <c r="J52" s="107">
        <f t="shared" si="7"/>
        <v>0</v>
      </c>
      <c r="K52" s="730"/>
      <c r="L52" s="148">
        <f t="shared" si="10"/>
        <v>125</v>
      </c>
      <c r="M52" s="110">
        <f t="shared" si="11"/>
        <v>0</v>
      </c>
      <c r="N52" s="74">
        <v>0.11700000000000001</v>
      </c>
      <c r="O52" s="102">
        <v>8</v>
      </c>
      <c r="P52" s="774"/>
      <c r="Q52" s="7">
        <f t="shared" si="12"/>
        <v>0</v>
      </c>
      <c r="R52" s="7">
        <f t="shared" si="13"/>
        <v>0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</row>
    <row r="53" spans="1:97" ht="15" customHeight="1">
      <c r="A53" s="749" t="s">
        <v>1097</v>
      </c>
      <c r="B53" s="271" t="s">
        <v>1084</v>
      </c>
      <c r="C53" s="777" t="s">
        <v>745</v>
      </c>
      <c r="D53" s="783" t="s">
        <v>746</v>
      </c>
      <c r="E53" s="686" t="s">
        <v>624</v>
      </c>
      <c r="F53" s="686" t="s">
        <v>475</v>
      </c>
      <c r="G53" s="754">
        <f>H53+H54+H55</f>
        <v>8711</v>
      </c>
      <c r="H53" s="200">
        <v>4106</v>
      </c>
      <c r="I53" s="263"/>
      <c r="J53" s="105">
        <f t="shared" si="7"/>
        <v>0</v>
      </c>
      <c r="K53" s="728">
        <f>SUM(G53-(G53*J53))</f>
        <v>8711</v>
      </c>
      <c r="L53" s="146">
        <f>SUM(H53-(H53*J53))</f>
        <v>4106</v>
      </c>
      <c r="M53" s="108">
        <f>I53*L53</f>
        <v>0</v>
      </c>
      <c r="N53" s="70">
        <v>0.34</v>
      </c>
      <c r="O53" s="100">
        <v>31</v>
      </c>
      <c r="P53" s="260"/>
      <c r="Q53" s="7">
        <f t="shared" si="12"/>
        <v>0</v>
      </c>
      <c r="R53" s="7">
        <f t="shared" si="13"/>
        <v>0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</row>
    <row r="54" spans="1:97" ht="15" customHeight="1">
      <c r="A54" s="753"/>
      <c r="B54" s="272" t="s">
        <v>1085</v>
      </c>
      <c r="C54" s="778"/>
      <c r="D54" s="784"/>
      <c r="E54" s="768"/>
      <c r="F54" s="768"/>
      <c r="G54" s="755"/>
      <c r="H54" s="262">
        <v>4480</v>
      </c>
      <c r="I54" s="263"/>
      <c r="J54" s="106">
        <f t="shared" si="7"/>
        <v>0</v>
      </c>
      <c r="K54" s="729"/>
      <c r="L54" s="147">
        <f>SUM(H54-(H54*J54))</f>
        <v>4480</v>
      </c>
      <c r="M54" s="109">
        <f>I54*L54</f>
        <v>0</v>
      </c>
      <c r="N54" s="72">
        <v>0.66900000000000004</v>
      </c>
      <c r="O54" s="101">
        <v>117</v>
      </c>
      <c r="P54" s="260"/>
      <c r="Q54" s="7">
        <f t="shared" si="12"/>
        <v>0</v>
      </c>
      <c r="R54" s="7">
        <f t="shared" si="13"/>
        <v>0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</row>
    <row r="55" spans="1:97" ht="15" customHeight="1" thickBot="1">
      <c r="A55" s="750"/>
      <c r="B55" s="273" t="s">
        <v>171</v>
      </c>
      <c r="C55" s="779"/>
      <c r="D55" s="785"/>
      <c r="E55" s="687"/>
      <c r="F55" s="687"/>
      <c r="G55" s="756"/>
      <c r="H55" s="148">
        <v>125</v>
      </c>
      <c r="I55" s="263"/>
      <c r="J55" s="107">
        <f t="shared" si="7"/>
        <v>0</v>
      </c>
      <c r="K55" s="730"/>
      <c r="L55" s="148">
        <f>SUM(H55-(H55*J55))</f>
        <v>125</v>
      </c>
      <c r="M55" s="110">
        <f>I55*L55</f>
        <v>0</v>
      </c>
      <c r="N55" s="74">
        <v>0.11700000000000001</v>
      </c>
      <c r="O55" s="102">
        <v>8</v>
      </c>
      <c r="P55" s="260"/>
      <c r="Q55" s="7">
        <f t="shared" si="12"/>
        <v>0</v>
      </c>
      <c r="R55" s="7">
        <f t="shared" si="13"/>
        <v>0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</row>
    <row r="56" spans="1:97" s="8" customFormat="1" ht="15" customHeight="1" thickBot="1">
      <c r="A56" s="726" t="s">
        <v>751</v>
      </c>
      <c r="B56" s="271" t="s">
        <v>92</v>
      </c>
      <c r="C56" s="610" t="s">
        <v>747</v>
      </c>
      <c r="D56" s="723" t="s">
        <v>748</v>
      </c>
      <c r="E56" s="620" t="s">
        <v>625</v>
      </c>
      <c r="F56" s="620" t="s">
        <v>626</v>
      </c>
      <c r="G56" s="736">
        <f>H56+H57+H58</f>
        <v>9023</v>
      </c>
      <c r="H56" s="142">
        <v>4451</v>
      </c>
      <c r="I56" s="75"/>
      <c r="J56" s="105">
        <f t="shared" si="7"/>
        <v>0</v>
      </c>
      <c r="K56" s="728">
        <f>SUM(G56-(G56*J56))</f>
        <v>9023</v>
      </c>
      <c r="L56" s="146">
        <f t="shared" si="10"/>
        <v>4451</v>
      </c>
      <c r="M56" s="108">
        <f t="shared" si="11"/>
        <v>0</v>
      </c>
      <c r="N56" s="70">
        <v>0.47099999999999997</v>
      </c>
      <c r="O56" s="100">
        <v>31</v>
      </c>
      <c r="P56" s="773" t="s">
        <v>414</v>
      </c>
      <c r="Q56" s="7">
        <f t="shared" ref="Q56:Q61" si="14">I56*N56</f>
        <v>0</v>
      </c>
      <c r="R56" s="7">
        <f t="shared" ref="R56:R61" si="15">I56*O56</f>
        <v>0</v>
      </c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</row>
    <row r="57" spans="1:97" s="8" customFormat="1" ht="15" customHeight="1">
      <c r="A57" s="727"/>
      <c r="B57" s="274" t="s">
        <v>409</v>
      </c>
      <c r="C57" s="611"/>
      <c r="D57" s="724"/>
      <c r="E57" s="739"/>
      <c r="F57" s="739"/>
      <c r="G57" s="737"/>
      <c r="H57" s="143">
        <v>4447</v>
      </c>
      <c r="I57" s="76"/>
      <c r="J57" s="105">
        <f t="shared" si="7"/>
        <v>0</v>
      </c>
      <c r="K57" s="729"/>
      <c r="L57" s="147">
        <f>SUM(H57-(H57*J57))</f>
        <v>4447</v>
      </c>
      <c r="M57" s="109">
        <f>I57*L57</f>
        <v>0</v>
      </c>
      <c r="N57" s="72">
        <v>0.66900000000000004</v>
      </c>
      <c r="O57" s="101">
        <v>94</v>
      </c>
      <c r="P57" s="774"/>
      <c r="Q57" s="7">
        <f t="shared" si="14"/>
        <v>0</v>
      </c>
      <c r="R57" s="7">
        <f t="shared" si="15"/>
        <v>0</v>
      </c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</row>
    <row r="58" spans="1:97" s="8" customFormat="1" ht="15" customHeight="1" thickBot="1">
      <c r="A58" s="727"/>
      <c r="B58" s="273" t="s">
        <v>171</v>
      </c>
      <c r="C58" s="612"/>
      <c r="D58" s="725"/>
      <c r="E58" s="621"/>
      <c r="F58" s="621"/>
      <c r="G58" s="738"/>
      <c r="H58" s="144">
        <v>125</v>
      </c>
      <c r="I58" s="77"/>
      <c r="J58" s="107">
        <f t="shared" ref="J58:J64" si="16">$O$3</f>
        <v>0</v>
      </c>
      <c r="K58" s="730"/>
      <c r="L58" s="148">
        <f t="shared" si="10"/>
        <v>125</v>
      </c>
      <c r="M58" s="110">
        <f t="shared" si="11"/>
        <v>0</v>
      </c>
      <c r="N58" s="74">
        <v>0.11700000000000001</v>
      </c>
      <c r="O58" s="102">
        <v>8</v>
      </c>
      <c r="P58" s="775"/>
      <c r="Q58" s="7">
        <f t="shared" si="14"/>
        <v>0</v>
      </c>
      <c r="R58" s="7">
        <f t="shared" si="15"/>
        <v>0</v>
      </c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</row>
    <row r="59" spans="1:97" s="8" customFormat="1" ht="15.75" customHeight="1">
      <c r="A59" s="747"/>
      <c r="B59" s="297" t="s">
        <v>92</v>
      </c>
      <c r="C59" s="791" t="s">
        <v>749</v>
      </c>
      <c r="D59" s="723" t="s">
        <v>750</v>
      </c>
      <c r="E59" s="620" t="s">
        <v>470</v>
      </c>
      <c r="F59" s="620" t="s">
        <v>527</v>
      </c>
      <c r="G59" s="736">
        <f>H59+H60+H61</f>
        <v>10067</v>
      </c>
      <c r="H59" s="142">
        <v>4451</v>
      </c>
      <c r="I59" s="75"/>
      <c r="J59" s="105">
        <f t="shared" si="16"/>
        <v>0</v>
      </c>
      <c r="K59" s="728">
        <f>SUM(G59-(G59*J59))</f>
        <v>10067</v>
      </c>
      <c r="L59" s="146">
        <f t="shared" si="10"/>
        <v>4451</v>
      </c>
      <c r="M59" s="108">
        <f t="shared" si="11"/>
        <v>0</v>
      </c>
      <c r="N59" s="70">
        <v>0.47099999999999997</v>
      </c>
      <c r="O59" s="100">
        <v>31</v>
      </c>
      <c r="P59" s="775"/>
      <c r="Q59" s="7">
        <f t="shared" si="14"/>
        <v>0</v>
      </c>
      <c r="R59" s="7">
        <f t="shared" si="15"/>
        <v>0</v>
      </c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</row>
    <row r="60" spans="1:97" ht="39" customHeight="1">
      <c r="A60" s="747"/>
      <c r="B60" s="298" t="s">
        <v>1193</v>
      </c>
      <c r="C60" s="792"/>
      <c r="D60" s="724"/>
      <c r="E60" s="739"/>
      <c r="F60" s="739"/>
      <c r="G60" s="737"/>
      <c r="H60" s="143">
        <v>5491</v>
      </c>
      <c r="I60" s="76"/>
      <c r="J60" s="106">
        <f t="shared" si="16"/>
        <v>0</v>
      </c>
      <c r="K60" s="729"/>
      <c r="L60" s="147">
        <f t="shared" si="10"/>
        <v>5491</v>
      </c>
      <c r="M60" s="109">
        <f t="shared" si="11"/>
        <v>0</v>
      </c>
      <c r="N60" s="72">
        <v>0.66900000000000004</v>
      </c>
      <c r="O60" s="101">
        <v>117</v>
      </c>
      <c r="P60" s="775"/>
      <c r="Q60" s="7">
        <f t="shared" si="14"/>
        <v>0</v>
      </c>
      <c r="R60" s="7">
        <f t="shared" si="15"/>
        <v>0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</row>
    <row r="61" spans="1:97" ht="15" customHeight="1" thickBot="1">
      <c r="A61" s="748"/>
      <c r="B61" s="273" t="s">
        <v>171</v>
      </c>
      <c r="C61" s="793"/>
      <c r="D61" s="725"/>
      <c r="E61" s="621"/>
      <c r="F61" s="621"/>
      <c r="G61" s="738"/>
      <c r="H61" s="144">
        <v>125</v>
      </c>
      <c r="I61" s="77"/>
      <c r="J61" s="107">
        <f t="shared" si="16"/>
        <v>0</v>
      </c>
      <c r="K61" s="730"/>
      <c r="L61" s="148">
        <f t="shared" si="10"/>
        <v>125</v>
      </c>
      <c r="M61" s="110">
        <f t="shared" si="11"/>
        <v>0</v>
      </c>
      <c r="N61" s="74">
        <v>0.11700000000000001</v>
      </c>
      <c r="O61" s="102">
        <v>8</v>
      </c>
      <c r="P61" s="775"/>
      <c r="Q61" s="7">
        <f t="shared" si="14"/>
        <v>0</v>
      </c>
      <c r="R61" s="7">
        <f t="shared" si="15"/>
        <v>0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</row>
    <row r="62" spans="1:97" ht="15" customHeight="1">
      <c r="A62" s="749" t="s">
        <v>1101</v>
      </c>
      <c r="B62" s="271" t="s">
        <v>1102</v>
      </c>
      <c r="C62" s="777" t="s">
        <v>749</v>
      </c>
      <c r="D62" s="783" t="s">
        <v>750</v>
      </c>
      <c r="E62" s="686" t="s">
        <v>470</v>
      </c>
      <c r="F62" s="686" t="s">
        <v>527</v>
      </c>
      <c r="G62" s="754">
        <f>H62+H63+H64</f>
        <v>10067</v>
      </c>
      <c r="H62" s="200">
        <v>4542</v>
      </c>
      <c r="I62" s="263"/>
      <c r="J62" s="105">
        <f t="shared" si="16"/>
        <v>0</v>
      </c>
      <c r="K62" s="728">
        <f>SUM(G62-(G62*J62))</f>
        <v>10067</v>
      </c>
      <c r="L62" s="146">
        <f>SUM(H62-(H62*J62))</f>
        <v>4542</v>
      </c>
      <c r="M62" s="108">
        <f>I62*L62</f>
        <v>0</v>
      </c>
      <c r="N62" s="70">
        <v>0.47099999999999997</v>
      </c>
      <c r="O62" s="100">
        <v>31</v>
      </c>
      <c r="P62" s="260"/>
      <c r="Q62" s="7">
        <f t="shared" ref="Q62:Q67" si="17">I62*N62</f>
        <v>0</v>
      </c>
      <c r="R62" s="7">
        <f t="shared" ref="R62:R67" si="18">I62*O62</f>
        <v>0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</row>
    <row r="63" spans="1:97" ht="15" customHeight="1">
      <c r="A63" s="753"/>
      <c r="B63" s="272" t="s">
        <v>1089</v>
      </c>
      <c r="C63" s="778"/>
      <c r="D63" s="784"/>
      <c r="E63" s="768"/>
      <c r="F63" s="768"/>
      <c r="G63" s="755"/>
      <c r="H63" s="262">
        <v>5400</v>
      </c>
      <c r="I63" s="263"/>
      <c r="J63" s="106">
        <f t="shared" si="16"/>
        <v>0</v>
      </c>
      <c r="K63" s="729"/>
      <c r="L63" s="147">
        <f>SUM(H63-(H63*J63))</f>
        <v>5400</v>
      </c>
      <c r="M63" s="109">
        <f>I63*L63</f>
        <v>0</v>
      </c>
      <c r="N63" s="72">
        <v>0.66900000000000004</v>
      </c>
      <c r="O63" s="101">
        <v>117</v>
      </c>
      <c r="P63" s="260"/>
      <c r="Q63" s="7">
        <f t="shared" si="17"/>
        <v>0</v>
      </c>
      <c r="R63" s="7">
        <f t="shared" si="18"/>
        <v>0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</row>
    <row r="64" spans="1:97" ht="15" customHeight="1" thickBot="1">
      <c r="A64" s="750"/>
      <c r="B64" s="273" t="s">
        <v>171</v>
      </c>
      <c r="C64" s="779"/>
      <c r="D64" s="785"/>
      <c r="E64" s="687"/>
      <c r="F64" s="687"/>
      <c r="G64" s="756"/>
      <c r="H64" s="148">
        <v>125</v>
      </c>
      <c r="I64" s="263"/>
      <c r="J64" s="107">
        <f t="shared" si="16"/>
        <v>0</v>
      </c>
      <c r="K64" s="730"/>
      <c r="L64" s="148">
        <f>SUM(H64-(H64*J64))</f>
        <v>125</v>
      </c>
      <c r="M64" s="110">
        <f>I64*L64</f>
        <v>0</v>
      </c>
      <c r="N64" s="74">
        <v>0.11700000000000001</v>
      </c>
      <c r="O64" s="102">
        <v>8</v>
      </c>
      <c r="P64" s="260"/>
      <c r="Q64" s="7">
        <f t="shared" si="17"/>
        <v>0</v>
      </c>
      <c r="R64" s="7">
        <f t="shared" si="18"/>
        <v>0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</row>
    <row r="65" spans="1:97" ht="30" customHeight="1" thickBot="1">
      <c r="A65" s="640" t="s">
        <v>766</v>
      </c>
      <c r="B65" s="641"/>
      <c r="C65" s="641"/>
      <c r="D65" s="641"/>
      <c r="E65" s="641"/>
      <c r="F65" s="641"/>
      <c r="G65" s="641"/>
      <c r="H65" s="641"/>
      <c r="I65" s="641"/>
      <c r="J65" s="641"/>
      <c r="K65" s="641"/>
      <c r="L65" s="641"/>
      <c r="M65" s="66"/>
      <c r="N65" s="64"/>
      <c r="O65" s="67"/>
      <c r="Q65" s="7">
        <f t="shared" si="17"/>
        <v>0</v>
      </c>
      <c r="R65" s="7">
        <f t="shared" si="18"/>
        <v>0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</row>
    <row r="66" spans="1:97" ht="30" customHeight="1" thickBot="1">
      <c r="A66" s="595" t="s">
        <v>767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7"/>
      <c r="Q66" s="7">
        <f t="shared" si="17"/>
        <v>0</v>
      </c>
      <c r="R66" s="7">
        <f t="shared" si="18"/>
        <v>0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</row>
    <row r="67" spans="1:97" ht="15" customHeight="1">
      <c r="A67" s="634" t="s">
        <v>768</v>
      </c>
      <c r="B67" s="116" t="s">
        <v>411</v>
      </c>
      <c r="C67" s="649" t="s">
        <v>609</v>
      </c>
      <c r="D67" s="643" t="s">
        <v>610</v>
      </c>
      <c r="E67" s="620" t="s">
        <v>617</v>
      </c>
      <c r="F67" s="620" t="s">
        <v>632</v>
      </c>
      <c r="G67" s="651">
        <f>H67+H68</f>
        <v>3234</v>
      </c>
      <c r="H67" s="145">
        <v>1823</v>
      </c>
      <c r="I67" s="75"/>
      <c r="J67" s="105">
        <f t="shared" ref="J67:J106" si="19">$O$3</f>
        <v>0</v>
      </c>
      <c r="K67" s="638">
        <f>SUM(G67-(G67*J67))</f>
        <v>3234</v>
      </c>
      <c r="L67" s="146">
        <f t="shared" ref="L67:L92" si="20">SUM(H67-(H67*J67))</f>
        <v>1823</v>
      </c>
      <c r="M67" s="108">
        <f t="shared" ref="M67:M92" si="21">I67*L67</f>
        <v>0</v>
      </c>
      <c r="N67" s="70">
        <v>0.23</v>
      </c>
      <c r="O67" s="100">
        <v>29</v>
      </c>
      <c r="P67" s="731" t="s">
        <v>251</v>
      </c>
      <c r="Q67" s="7">
        <f t="shared" si="17"/>
        <v>0</v>
      </c>
      <c r="R67" s="7">
        <f t="shared" si="18"/>
        <v>0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</row>
    <row r="68" spans="1:97" ht="15" customHeight="1" thickBot="1">
      <c r="A68" s="642"/>
      <c r="B68" s="118" t="s">
        <v>404</v>
      </c>
      <c r="C68" s="700"/>
      <c r="D68" s="706"/>
      <c r="E68" s="621"/>
      <c r="F68" s="621"/>
      <c r="G68" s="702"/>
      <c r="H68" s="144">
        <v>1411</v>
      </c>
      <c r="I68" s="76"/>
      <c r="J68" s="106">
        <f t="shared" si="19"/>
        <v>0</v>
      </c>
      <c r="K68" s="647"/>
      <c r="L68" s="147">
        <f t="shared" si="20"/>
        <v>1411</v>
      </c>
      <c r="M68" s="109">
        <f t="shared" si="21"/>
        <v>0</v>
      </c>
      <c r="N68" s="72">
        <v>0.249</v>
      </c>
      <c r="O68" s="101">
        <v>44</v>
      </c>
      <c r="P68" s="732"/>
      <c r="Q68" s="7">
        <f t="shared" ref="Q68:Q94" si="22">I68*N68</f>
        <v>0</v>
      </c>
      <c r="R68" s="7">
        <f t="shared" ref="R68:R94" si="23">I68*O68</f>
        <v>0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</row>
    <row r="69" spans="1:97" ht="15" customHeight="1">
      <c r="A69" s="780" t="s">
        <v>1177</v>
      </c>
      <c r="B69" s="271" t="s">
        <v>1163</v>
      </c>
      <c r="C69" s="751" t="s">
        <v>609</v>
      </c>
      <c r="D69" s="740" t="s">
        <v>610</v>
      </c>
      <c r="E69" s="686" t="s">
        <v>617</v>
      </c>
      <c r="F69" s="686" t="s">
        <v>632</v>
      </c>
      <c r="G69" s="745">
        <f>H69+H70</f>
        <v>3142</v>
      </c>
      <c r="H69" s="146">
        <v>1731</v>
      </c>
      <c r="I69" s="75"/>
      <c r="J69" s="105">
        <f t="shared" si="19"/>
        <v>0</v>
      </c>
      <c r="K69" s="638">
        <f>SUM(G69-(G69*J69))</f>
        <v>3142</v>
      </c>
      <c r="L69" s="146">
        <f>SUM(H69-(H69*J69))</f>
        <v>1731</v>
      </c>
      <c r="M69" s="108">
        <f>I69*L69</f>
        <v>0</v>
      </c>
      <c r="N69" s="70">
        <v>0.23</v>
      </c>
      <c r="O69" s="100">
        <v>29</v>
      </c>
      <c r="P69" s="732"/>
      <c r="Q69" s="7">
        <f>I69*N69</f>
        <v>0</v>
      </c>
      <c r="R69" s="7">
        <f>I69*O69</f>
        <v>0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</row>
    <row r="70" spans="1:97" ht="15" customHeight="1" thickBot="1">
      <c r="A70" s="781"/>
      <c r="B70" s="274" t="s">
        <v>1077</v>
      </c>
      <c r="C70" s="752"/>
      <c r="D70" s="744"/>
      <c r="E70" s="687"/>
      <c r="F70" s="687"/>
      <c r="G70" s="746"/>
      <c r="H70" s="301">
        <v>1411</v>
      </c>
      <c r="I70" s="76"/>
      <c r="J70" s="106">
        <f t="shared" si="19"/>
        <v>0</v>
      </c>
      <c r="K70" s="647"/>
      <c r="L70" s="147">
        <f>SUM(H70-(H70*J70))</f>
        <v>1411</v>
      </c>
      <c r="M70" s="109">
        <f>I70*L70</f>
        <v>0</v>
      </c>
      <c r="N70" s="72">
        <v>0.249</v>
      </c>
      <c r="O70" s="101">
        <v>44</v>
      </c>
      <c r="P70" s="732"/>
      <c r="Q70" s="7">
        <f>I70*N70</f>
        <v>0</v>
      </c>
      <c r="R70" s="7">
        <f>I70*O70</f>
        <v>0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</row>
    <row r="71" spans="1:97" ht="15" customHeight="1">
      <c r="A71" s="697" t="s">
        <v>769</v>
      </c>
      <c r="B71" s="271" t="s">
        <v>412</v>
      </c>
      <c r="C71" s="751" t="s">
        <v>611</v>
      </c>
      <c r="D71" s="740" t="s">
        <v>612</v>
      </c>
      <c r="E71" s="686" t="s">
        <v>470</v>
      </c>
      <c r="F71" s="686" t="s">
        <v>633</v>
      </c>
      <c r="G71" s="745">
        <f>H71+H72</f>
        <v>3335</v>
      </c>
      <c r="H71" s="146">
        <v>1862</v>
      </c>
      <c r="I71" s="75"/>
      <c r="J71" s="105">
        <f t="shared" si="19"/>
        <v>0</v>
      </c>
      <c r="K71" s="638">
        <f>SUM(G71-(G71*J71))</f>
        <v>3335</v>
      </c>
      <c r="L71" s="146">
        <f t="shared" si="20"/>
        <v>1862</v>
      </c>
      <c r="M71" s="108">
        <f t="shared" si="21"/>
        <v>0</v>
      </c>
      <c r="N71" s="70">
        <v>0.23</v>
      </c>
      <c r="O71" s="100">
        <v>29</v>
      </c>
      <c r="P71" s="732"/>
      <c r="Q71" s="7">
        <f t="shared" si="22"/>
        <v>0</v>
      </c>
      <c r="R71" s="7">
        <f t="shared" si="23"/>
        <v>0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</row>
    <row r="72" spans="1:97" ht="15" customHeight="1" thickBot="1">
      <c r="A72" s="698"/>
      <c r="B72" s="274" t="s">
        <v>406</v>
      </c>
      <c r="C72" s="752"/>
      <c r="D72" s="744"/>
      <c r="E72" s="687"/>
      <c r="F72" s="687"/>
      <c r="G72" s="746"/>
      <c r="H72" s="301">
        <v>1473</v>
      </c>
      <c r="I72" s="76"/>
      <c r="J72" s="106">
        <f t="shared" si="19"/>
        <v>0</v>
      </c>
      <c r="K72" s="647"/>
      <c r="L72" s="147">
        <f t="shared" si="20"/>
        <v>1473</v>
      </c>
      <c r="M72" s="109">
        <f t="shared" si="21"/>
        <v>0</v>
      </c>
      <c r="N72" s="72">
        <v>0.249</v>
      </c>
      <c r="O72" s="101">
        <v>44</v>
      </c>
      <c r="P72" s="732"/>
      <c r="Q72" s="7">
        <f t="shared" si="22"/>
        <v>0</v>
      </c>
      <c r="R72" s="7">
        <f t="shared" si="23"/>
        <v>0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</row>
    <row r="73" spans="1:97" ht="15" customHeight="1">
      <c r="A73" s="780" t="s">
        <v>1178</v>
      </c>
      <c r="B73" s="271" t="s">
        <v>1162</v>
      </c>
      <c r="C73" s="751" t="s">
        <v>611</v>
      </c>
      <c r="D73" s="740" t="s">
        <v>612</v>
      </c>
      <c r="E73" s="686" t="s">
        <v>470</v>
      </c>
      <c r="F73" s="686" t="s">
        <v>633</v>
      </c>
      <c r="G73" s="745">
        <f>H73+H74</f>
        <v>3242</v>
      </c>
      <c r="H73" s="146">
        <v>1769</v>
      </c>
      <c r="I73" s="75"/>
      <c r="J73" s="105">
        <f t="shared" si="19"/>
        <v>0</v>
      </c>
      <c r="K73" s="638">
        <f>SUM(G73-(G73*J73))</f>
        <v>3242</v>
      </c>
      <c r="L73" s="146">
        <f>SUM(H73-(H73*J73))</f>
        <v>1769</v>
      </c>
      <c r="M73" s="108">
        <f>I73*L73</f>
        <v>0</v>
      </c>
      <c r="N73" s="70">
        <v>0.23</v>
      </c>
      <c r="O73" s="100">
        <v>29</v>
      </c>
      <c r="P73" s="732"/>
      <c r="Q73" s="7">
        <f>I73*N73</f>
        <v>0</v>
      </c>
      <c r="R73" s="7">
        <f>I73*O73</f>
        <v>0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</row>
    <row r="74" spans="1:97" ht="15" customHeight="1" thickBot="1">
      <c r="A74" s="781"/>
      <c r="B74" s="274" t="s">
        <v>1160</v>
      </c>
      <c r="C74" s="752"/>
      <c r="D74" s="744"/>
      <c r="E74" s="687"/>
      <c r="F74" s="687"/>
      <c r="G74" s="746"/>
      <c r="H74" s="301">
        <v>1473</v>
      </c>
      <c r="I74" s="76"/>
      <c r="J74" s="106">
        <f t="shared" si="19"/>
        <v>0</v>
      </c>
      <c r="K74" s="647"/>
      <c r="L74" s="147">
        <f>SUM(H74-(H74*J74))</f>
        <v>1473</v>
      </c>
      <c r="M74" s="109">
        <f>I74*L74</f>
        <v>0</v>
      </c>
      <c r="N74" s="72">
        <v>0.249</v>
      </c>
      <c r="O74" s="101">
        <v>44</v>
      </c>
      <c r="P74" s="732"/>
      <c r="Q74" s="7">
        <f>I74*N74</f>
        <v>0</v>
      </c>
      <c r="R74" s="7">
        <f>I74*O74</f>
        <v>0</v>
      </c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</row>
    <row r="75" spans="1:97" ht="15" customHeight="1">
      <c r="A75" s="697" t="s">
        <v>770</v>
      </c>
      <c r="B75" s="271" t="s">
        <v>413</v>
      </c>
      <c r="C75" s="751" t="s">
        <v>613</v>
      </c>
      <c r="D75" s="740" t="s">
        <v>614</v>
      </c>
      <c r="E75" s="686" t="s">
        <v>470</v>
      </c>
      <c r="F75" s="686" t="s">
        <v>527</v>
      </c>
      <c r="G75" s="745">
        <f>H75+H76</f>
        <v>3513</v>
      </c>
      <c r="H75" s="146">
        <v>1951</v>
      </c>
      <c r="I75" s="75"/>
      <c r="J75" s="105">
        <f t="shared" si="19"/>
        <v>0</v>
      </c>
      <c r="K75" s="638">
        <f>SUM(G75-(G75*J75))</f>
        <v>3513</v>
      </c>
      <c r="L75" s="146">
        <f t="shared" si="20"/>
        <v>1951</v>
      </c>
      <c r="M75" s="108">
        <f t="shared" si="21"/>
        <v>0</v>
      </c>
      <c r="N75" s="70">
        <v>0.23799999999999999</v>
      </c>
      <c r="O75" s="100">
        <v>29</v>
      </c>
      <c r="P75" s="732"/>
      <c r="Q75" s="7">
        <f t="shared" si="22"/>
        <v>0</v>
      </c>
      <c r="R75" s="7">
        <f t="shared" si="23"/>
        <v>0</v>
      </c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</row>
    <row r="76" spans="1:97" ht="15" customHeight="1" thickBot="1">
      <c r="A76" s="698"/>
      <c r="B76" s="274" t="s">
        <v>408</v>
      </c>
      <c r="C76" s="752"/>
      <c r="D76" s="744"/>
      <c r="E76" s="687"/>
      <c r="F76" s="687"/>
      <c r="G76" s="746"/>
      <c r="H76" s="301">
        <v>1562</v>
      </c>
      <c r="I76" s="76"/>
      <c r="J76" s="106">
        <f t="shared" si="19"/>
        <v>0</v>
      </c>
      <c r="K76" s="647"/>
      <c r="L76" s="147">
        <f t="shared" si="20"/>
        <v>1562</v>
      </c>
      <c r="M76" s="109">
        <f t="shared" si="21"/>
        <v>0</v>
      </c>
      <c r="N76" s="72">
        <v>0.249</v>
      </c>
      <c r="O76" s="101">
        <v>44</v>
      </c>
      <c r="P76" s="732"/>
      <c r="Q76" s="7">
        <f t="shared" si="22"/>
        <v>0</v>
      </c>
      <c r="R76" s="7">
        <f t="shared" si="23"/>
        <v>0</v>
      </c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</row>
    <row r="77" spans="1:97" ht="15" customHeight="1">
      <c r="A77" s="780" t="s">
        <v>1179</v>
      </c>
      <c r="B77" s="271" t="s">
        <v>1147</v>
      </c>
      <c r="C77" s="751" t="s">
        <v>613</v>
      </c>
      <c r="D77" s="740" t="s">
        <v>614</v>
      </c>
      <c r="E77" s="686" t="s">
        <v>470</v>
      </c>
      <c r="F77" s="686" t="s">
        <v>527</v>
      </c>
      <c r="G77" s="745">
        <f>H77+H78</f>
        <v>3513</v>
      </c>
      <c r="H77" s="146">
        <v>1951</v>
      </c>
      <c r="I77" s="75"/>
      <c r="J77" s="105">
        <f t="shared" si="19"/>
        <v>0</v>
      </c>
      <c r="K77" s="638">
        <f>SUM(G77-(G77*J77))</f>
        <v>3513</v>
      </c>
      <c r="L77" s="146">
        <f>SUM(H77-(H77*J77))</f>
        <v>1951</v>
      </c>
      <c r="M77" s="108">
        <f>I77*L77</f>
        <v>0</v>
      </c>
      <c r="N77" s="70">
        <v>0.23799999999999999</v>
      </c>
      <c r="O77" s="100">
        <v>29</v>
      </c>
      <c r="P77" s="290"/>
      <c r="Q77" s="7">
        <f>I77*N77</f>
        <v>0</v>
      </c>
      <c r="R77" s="7">
        <f>I77*O77</f>
        <v>0</v>
      </c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</row>
    <row r="78" spans="1:97" ht="15" customHeight="1" thickBot="1">
      <c r="A78" s="781"/>
      <c r="B78" s="274" t="s">
        <v>408</v>
      </c>
      <c r="C78" s="752"/>
      <c r="D78" s="744"/>
      <c r="E78" s="687"/>
      <c r="F78" s="687"/>
      <c r="G78" s="746"/>
      <c r="H78" s="301">
        <v>1562</v>
      </c>
      <c r="I78" s="76"/>
      <c r="J78" s="106">
        <f t="shared" si="19"/>
        <v>0</v>
      </c>
      <c r="K78" s="647"/>
      <c r="L78" s="147">
        <f>SUM(H78-(H78*J78))</f>
        <v>1562</v>
      </c>
      <c r="M78" s="109">
        <f>I78*L78</f>
        <v>0</v>
      </c>
      <c r="N78" s="72">
        <v>0.249</v>
      </c>
      <c r="O78" s="101">
        <v>44</v>
      </c>
      <c r="P78" s="290"/>
      <c r="Q78" s="7">
        <f>I78*N78</f>
        <v>0</v>
      </c>
      <c r="R78" s="7">
        <f>I78*O78</f>
        <v>0</v>
      </c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</row>
    <row r="79" spans="1:97" ht="15" customHeight="1">
      <c r="A79" s="697" t="s">
        <v>771</v>
      </c>
      <c r="B79" s="271" t="s">
        <v>118</v>
      </c>
      <c r="C79" s="751" t="s">
        <v>615</v>
      </c>
      <c r="D79" s="740" t="s">
        <v>616</v>
      </c>
      <c r="E79" s="686" t="s">
        <v>470</v>
      </c>
      <c r="F79" s="686" t="s">
        <v>527</v>
      </c>
      <c r="G79" s="745">
        <f>H79+H80</f>
        <v>3938</v>
      </c>
      <c r="H79" s="146">
        <v>2409</v>
      </c>
      <c r="I79" s="75"/>
      <c r="J79" s="105">
        <f t="shared" si="19"/>
        <v>0</v>
      </c>
      <c r="K79" s="638">
        <f>SUM(G79-(G79*J79))</f>
        <v>3938</v>
      </c>
      <c r="L79" s="146">
        <f t="shared" si="20"/>
        <v>2409</v>
      </c>
      <c r="M79" s="108">
        <f t="shared" si="21"/>
        <v>0</v>
      </c>
      <c r="N79" s="70">
        <v>0.313</v>
      </c>
      <c r="O79" s="100">
        <v>45</v>
      </c>
      <c r="P79" s="764" t="s">
        <v>339</v>
      </c>
      <c r="Q79" s="7">
        <f t="shared" si="22"/>
        <v>0</v>
      </c>
      <c r="R79" s="7">
        <f t="shared" si="23"/>
        <v>0</v>
      </c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</row>
    <row r="80" spans="1:97" ht="15" customHeight="1" thickBot="1">
      <c r="A80" s="698"/>
      <c r="B80" s="274" t="s">
        <v>196</v>
      </c>
      <c r="C80" s="752"/>
      <c r="D80" s="744"/>
      <c r="E80" s="687"/>
      <c r="F80" s="687"/>
      <c r="G80" s="746"/>
      <c r="H80" s="301">
        <v>1529</v>
      </c>
      <c r="I80" s="76"/>
      <c r="J80" s="106">
        <f t="shared" si="19"/>
        <v>0</v>
      </c>
      <c r="K80" s="647"/>
      <c r="L80" s="147">
        <f t="shared" si="20"/>
        <v>1529</v>
      </c>
      <c r="M80" s="109">
        <f t="shared" si="21"/>
        <v>0</v>
      </c>
      <c r="N80" s="72">
        <v>0.249</v>
      </c>
      <c r="O80" s="101">
        <v>48</v>
      </c>
      <c r="P80" s="759"/>
      <c r="Q80" s="7">
        <f t="shared" si="22"/>
        <v>0</v>
      </c>
      <c r="R80" s="7">
        <f t="shared" si="23"/>
        <v>0</v>
      </c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</row>
    <row r="81" spans="1:97" s="30" customFormat="1" ht="15" customHeight="1">
      <c r="A81" s="697" t="s">
        <v>1210</v>
      </c>
      <c r="B81" s="271" t="s">
        <v>119</v>
      </c>
      <c r="C81" s="751" t="s">
        <v>630</v>
      </c>
      <c r="D81" s="740" t="s">
        <v>620</v>
      </c>
      <c r="E81" s="686" t="s">
        <v>470</v>
      </c>
      <c r="F81" s="686" t="s">
        <v>631</v>
      </c>
      <c r="G81" s="745">
        <f>H81+H82</f>
        <v>5348</v>
      </c>
      <c r="H81" s="146">
        <v>2597</v>
      </c>
      <c r="I81" s="75"/>
      <c r="J81" s="105">
        <f t="shared" si="19"/>
        <v>0</v>
      </c>
      <c r="K81" s="638">
        <f>SUM(G81-(G81*J81))</f>
        <v>5348</v>
      </c>
      <c r="L81" s="146">
        <f>SUM(H81-(H81*J81))</f>
        <v>2597</v>
      </c>
      <c r="M81" s="108">
        <f>I81*L81</f>
        <v>0</v>
      </c>
      <c r="N81" s="70">
        <v>0.313</v>
      </c>
      <c r="O81" s="100">
        <v>47</v>
      </c>
      <c r="P81" s="759"/>
      <c r="Q81" s="7">
        <f>I81*N81</f>
        <v>0</v>
      </c>
      <c r="R81" s="7">
        <f>I81*O81</f>
        <v>0</v>
      </c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</row>
    <row r="82" spans="1:97" s="30" customFormat="1" ht="15" customHeight="1" thickBot="1">
      <c r="A82" s="698"/>
      <c r="B82" s="274" t="s">
        <v>1196</v>
      </c>
      <c r="C82" s="752"/>
      <c r="D82" s="744"/>
      <c r="E82" s="687"/>
      <c r="F82" s="687"/>
      <c r="G82" s="746"/>
      <c r="H82" s="301">
        <v>2751</v>
      </c>
      <c r="I82" s="76"/>
      <c r="J82" s="106">
        <f t="shared" si="19"/>
        <v>0</v>
      </c>
      <c r="K82" s="647"/>
      <c r="L82" s="147">
        <f>SUM(H82-(H82*J82))</f>
        <v>2751</v>
      </c>
      <c r="M82" s="109">
        <f>I82*L82</f>
        <v>0</v>
      </c>
      <c r="N82" s="72">
        <v>0.45300000000000001</v>
      </c>
      <c r="O82" s="101">
        <v>68</v>
      </c>
      <c r="P82" s="759"/>
      <c r="Q82" s="7">
        <f>I82*N82</f>
        <v>0</v>
      </c>
      <c r="R82" s="7">
        <f>I82*O82</f>
        <v>0</v>
      </c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</row>
    <row r="83" spans="1:97" s="8" customFormat="1" ht="15" customHeight="1">
      <c r="A83" s="786" t="s">
        <v>772</v>
      </c>
      <c r="B83" s="271" t="s">
        <v>120</v>
      </c>
      <c r="C83" s="751" t="s">
        <v>761</v>
      </c>
      <c r="D83" s="740" t="s">
        <v>740</v>
      </c>
      <c r="E83" s="686" t="s">
        <v>470</v>
      </c>
      <c r="F83" s="686" t="s">
        <v>527</v>
      </c>
      <c r="G83" s="745">
        <f>H83+H84</f>
        <v>6847</v>
      </c>
      <c r="H83" s="146">
        <v>3542</v>
      </c>
      <c r="I83" s="75"/>
      <c r="J83" s="105">
        <f t="shared" si="19"/>
        <v>0</v>
      </c>
      <c r="K83" s="638">
        <f>SUM(G83-(G83*J83))</f>
        <v>6847</v>
      </c>
      <c r="L83" s="146">
        <f t="shared" si="20"/>
        <v>3542</v>
      </c>
      <c r="M83" s="108">
        <f t="shared" si="21"/>
        <v>0</v>
      </c>
      <c r="N83" s="70">
        <v>0.313</v>
      </c>
      <c r="O83" s="100">
        <v>47</v>
      </c>
      <c r="P83" s="759"/>
      <c r="Q83" s="7">
        <f t="shared" si="22"/>
        <v>0</v>
      </c>
      <c r="R83" s="7">
        <f t="shared" si="23"/>
        <v>0</v>
      </c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</row>
    <row r="84" spans="1:97" s="8" customFormat="1" ht="15" customHeight="1" thickBot="1">
      <c r="A84" s="787"/>
      <c r="B84" s="274" t="s">
        <v>760</v>
      </c>
      <c r="C84" s="752"/>
      <c r="D84" s="744"/>
      <c r="E84" s="687"/>
      <c r="F84" s="687"/>
      <c r="G84" s="746"/>
      <c r="H84" s="301">
        <v>3305</v>
      </c>
      <c r="I84" s="76"/>
      <c r="J84" s="106">
        <f t="shared" si="19"/>
        <v>0</v>
      </c>
      <c r="K84" s="647"/>
      <c r="L84" s="147">
        <f t="shared" si="20"/>
        <v>3305</v>
      </c>
      <c r="M84" s="109">
        <f t="shared" si="21"/>
        <v>0</v>
      </c>
      <c r="N84" s="72">
        <v>0.45300000000000001</v>
      </c>
      <c r="O84" s="101">
        <v>68</v>
      </c>
      <c r="P84" s="759"/>
      <c r="Q84" s="7">
        <f t="shared" si="22"/>
        <v>0</v>
      </c>
      <c r="R84" s="7">
        <f t="shared" si="23"/>
        <v>0</v>
      </c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</row>
    <row r="85" spans="1:97" s="8" customFormat="1" ht="34.5" customHeight="1" thickBot="1">
      <c r="A85" s="787"/>
      <c r="B85" s="296" t="s">
        <v>1190</v>
      </c>
      <c r="C85" s="751" t="s">
        <v>741</v>
      </c>
      <c r="D85" s="740" t="s">
        <v>742</v>
      </c>
      <c r="E85" s="686" t="s">
        <v>627</v>
      </c>
      <c r="F85" s="686" t="s">
        <v>634</v>
      </c>
      <c r="G85" s="745">
        <f>H85+H86</f>
        <v>7507</v>
      </c>
      <c r="H85" s="146">
        <v>3542</v>
      </c>
      <c r="I85" s="75"/>
      <c r="J85" s="105">
        <f t="shared" si="19"/>
        <v>0</v>
      </c>
      <c r="K85" s="638">
        <f>SUM(G85-(G85*J85))</f>
        <v>7507</v>
      </c>
      <c r="L85" s="146">
        <f t="shared" si="20"/>
        <v>3542</v>
      </c>
      <c r="M85" s="108">
        <f t="shared" si="21"/>
        <v>0</v>
      </c>
      <c r="N85" s="70">
        <v>0.313</v>
      </c>
      <c r="O85" s="100">
        <v>48</v>
      </c>
      <c r="P85" s="759"/>
      <c r="Q85" s="7">
        <f t="shared" si="22"/>
        <v>0</v>
      </c>
      <c r="R85" s="7">
        <f t="shared" si="23"/>
        <v>0</v>
      </c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</row>
    <row r="86" spans="1:97" s="8" customFormat="1" ht="38.25" customHeight="1" thickBot="1">
      <c r="A86" s="787"/>
      <c r="B86" s="296" t="s">
        <v>1194</v>
      </c>
      <c r="C86" s="752"/>
      <c r="D86" s="744"/>
      <c r="E86" s="768"/>
      <c r="F86" s="768"/>
      <c r="G86" s="746"/>
      <c r="H86" s="147">
        <v>3965</v>
      </c>
      <c r="I86" s="76"/>
      <c r="J86" s="106">
        <f t="shared" si="19"/>
        <v>0</v>
      </c>
      <c r="K86" s="647"/>
      <c r="L86" s="147">
        <f t="shared" si="20"/>
        <v>3965</v>
      </c>
      <c r="M86" s="109">
        <f t="shared" si="21"/>
        <v>0</v>
      </c>
      <c r="N86" s="72">
        <v>0.66900000000000004</v>
      </c>
      <c r="O86" s="101">
        <v>117</v>
      </c>
      <c r="P86" s="759"/>
      <c r="Q86" s="7">
        <f t="shared" si="22"/>
        <v>0</v>
      </c>
      <c r="R86" s="7">
        <f t="shared" si="23"/>
        <v>0</v>
      </c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</row>
    <row r="87" spans="1:97" s="8" customFormat="1" ht="15" customHeight="1">
      <c r="A87" s="749" t="s">
        <v>1096</v>
      </c>
      <c r="B87" s="271" t="s">
        <v>1090</v>
      </c>
      <c r="C87" s="751" t="s">
        <v>741</v>
      </c>
      <c r="D87" s="740" t="s">
        <v>742</v>
      </c>
      <c r="E87" s="686" t="s">
        <v>627</v>
      </c>
      <c r="F87" s="686" t="s">
        <v>634</v>
      </c>
      <c r="G87" s="742">
        <f>H88+H87</f>
        <v>7507</v>
      </c>
      <c r="H87" s="200">
        <v>3269</v>
      </c>
      <c r="I87" s="198"/>
      <c r="J87" s="265"/>
      <c r="K87" s="638">
        <f>SUM(G87-(G87*J87))</f>
        <v>7507</v>
      </c>
      <c r="L87" s="146">
        <f t="shared" si="20"/>
        <v>3269</v>
      </c>
      <c r="M87" s="268">
        <f t="shared" si="21"/>
        <v>0</v>
      </c>
      <c r="N87" s="70">
        <v>0.313</v>
      </c>
      <c r="O87" s="100">
        <v>48</v>
      </c>
      <c r="P87" s="759"/>
      <c r="Q87" s="7">
        <f>I87*N87</f>
        <v>0</v>
      </c>
      <c r="R87" s="7">
        <f>I87*O87</f>
        <v>0</v>
      </c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  <c r="BL87" s="236"/>
      <c r="BM87" s="236"/>
      <c r="BN87" s="236"/>
      <c r="BO87" s="236"/>
      <c r="BP87" s="236"/>
      <c r="BQ87" s="236"/>
      <c r="BR87" s="236"/>
      <c r="BS87" s="236"/>
      <c r="BT87" s="236"/>
      <c r="BU87" s="236"/>
      <c r="BV87" s="236"/>
      <c r="BW87" s="236"/>
      <c r="BX87" s="236"/>
      <c r="BY87" s="236"/>
      <c r="BZ87" s="236"/>
      <c r="CA87" s="236"/>
      <c r="CB87" s="236"/>
      <c r="CC87" s="236"/>
      <c r="CD87" s="236"/>
      <c r="CE87" s="236"/>
      <c r="CF87" s="236"/>
      <c r="CG87" s="236"/>
      <c r="CH87" s="236"/>
      <c r="CI87" s="236"/>
      <c r="CJ87" s="236"/>
      <c r="CK87" s="236"/>
      <c r="CL87" s="236"/>
      <c r="CM87" s="236"/>
      <c r="CN87" s="236"/>
      <c r="CO87" s="236"/>
      <c r="CP87" s="236"/>
      <c r="CQ87" s="236"/>
      <c r="CR87" s="236"/>
      <c r="CS87" s="236"/>
    </row>
    <row r="88" spans="1:97" s="8" customFormat="1" ht="15" customHeight="1" thickBot="1">
      <c r="A88" s="750"/>
      <c r="B88" s="272" t="s">
        <v>1083</v>
      </c>
      <c r="C88" s="752"/>
      <c r="D88" s="744"/>
      <c r="E88" s="768"/>
      <c r="F88" s="768"/>
      <c r="G88" s="743"/>
      <c r="H88" s="262">
        <v>4238</v>
      </c>
      <c r="I88" s="266"/>
      <c r="J88" s="267"/>
      <c r="K88" s="647"/>
      <c r="L88" s="147">
        <f t="shared" si="20"/>
        <v>4238</v>
      </c>
      <c r="M88" s="269">
        <f t="shared" si="21"/>
        <v>0</v>
      </c>
      <c r="N88" s="72">
        <v>0.66900000000000004</v>
      </c>
      <c r="O88" s="101">
        <v>117</v>
      </c>
      <c r="P88" s="759"/>
      <c r="Q88" s="7">
        <f>I88*N88</f>
        <v>0</v>
      </c>
      <c r="R88" s="7">
        <f>I88*O88</f>
        <v>0</v>
      </c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</row>
    <row r="89" spans="1:97" s="8" customFormat="1" ht="15" customHeight="1">
      <c r="A89" s="726" t="s">
        <v>773</v>
      </c>
      <c r="B89" s="271" t="s">
        <v>267</v>
      </c>
      <c r="C89" s="649" t="s">
        <v>762</v>
      </c>
      <c r="D89" s="789" t="s">
        <v>763</v>
      </c>
      <c r="E89" s="620" t="s">
        <v>470</v>
      </c>
      <c r="F89" s="620" t="s">
        <v>527</v>
      </c>
      <c r="G89" s="651">
        <f>H89+H90</f>
        <v>6997</v>
      </c>
      <c r="H89" s="145">
        <v>3150</v>
      </c>
      <c r="I89" s="75"/>
      <c r="J89" s="105">
        <f t="shared" si="19"/>
        <v>0</v>
      </c>
      <c r="K89" s="638">
        <f>SUM(G89-(G89*J89))</f>
        <v>6997</v>
      </c>
      <c r="L89" s="146">
        <f t="shared" si="20"/>
        <v>3150</v>
      </c>
      <c r="M89" s="108">
        <f t="shared" si="21"/>
        <v>0</v>
      </c>
      <c r="N89" s="70">
        <v>0.313</v>
      </c>
      <c r="O89" s="100">
        <v>48</v>
      </c>
      <c r="P89" s="759"/>
      <c r="Q89" s="7">
        <f t="shared" si="22"/>
        <v>0</v>
      </c>
      <c r="R89" s="7">
        <f t="shared" si="23"/>
        <v>0</v>
      </c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</row>
    <row r="90" spans="1:97" s="8" customFormat="1" ht="15" customHeight="1" thickBot="1">
      <c r="A90" s="727"/>
      <c r="B90" s="274" t="s">
        <v>776</v>
      </c>
      <c r="C90" s="700"/>
      <c r="D90" s="706"/>
      <c r="E90" s="621"/>
      <c r="F90" s="621"/>
      <c r="G90" s="702"/>
      <c r="H90" s="144">
        <v>3847</v>
      </c>
      <c r="I90" s="76"/>
      <c r="J90" s="106">
        <f t="shared" si="19"/>
        <v>0</v>
      </c>
      <c r="K90" s="647"/>
      <c r="L90" s="147">
        <f t="shared" si="20"/>
        <v>3847</v>
      </c>
      <c r="M90" s="109">
        <f t="shared" si="21"/>
        <v>0</v>
      </c>
      <c r="N90" s="72">
        <v>0.66900000000000004</v>
      </c>
      <c r="O90" s="101">
        <v>94</v>
      </c>
      <c r="P90" s="759"/>
      <c r="Q90" s="7">
        <f t="shared" si="22"/>
        <v>0</v>
      </c>
      <c r="R90" s="7">
        <f t="shared" si="23"/>
        <v>0</v>
      </c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</row>
    <row r="91" spans="1:97" s="8" customFormat="1" ht="15" customHeight="1">
      <c r="A91" s="747"/>
      <c r="B91" s="271" t="s">
        <v>121</v>
      </c>
      <c r="C91" s="649" t="s">
        <v>745</v>
      </c>
      <c r="D91" s="643" t="s">
        <v>746</v>
      </c>
      <c r="E91" s="620" t="s">
        <v>470</v>
      </c>
      <c r="F91" s="620" t="s">
        <v>527</v>
      </c>
      <c r="G91" s="651">
        <f>H91+H92</f>
        <v>7905</v>
      </c>
      <c r="H91" s="145">
        <v>3150</v>
      </c>
      <c r="I91" s="75"/>
      <c r="J91" s="105">
        <f t="shared" si="19"/>
        <v>0</v>
      </c>
      <c r="K91" s="638">
        <f>SUM(G91-(G91*J91))</f>
        <v>7905</v>
      </c>
      <c r="L91" s="146">
        <f t="shared" si="20"/>
        <v>3150</v>
      </c>
      <c r="M91" s="108">
        <f t="shared" si="21"/>
        <v>0</v>
      </c>
      <c r="N91" s="70">
        <v>0.313</v>
      </c>
      <c r="O91" s="100">
        <v>48</v>
      </c>
      <c r="P91" s="759"/>
      <c r="Q91" s="7">
        <f t="shared" si="22"/>
        <v>0</v>
      </c>
      <c r="R91" s="7">
        <f t="shared" si="23"/>
        <v>0</v>
      </c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</row>
    <row r="92" spans="1:97" s="8" customFormat="1" ht="38.25" customHeight="1" thickBot="1">
      <c r="A92" s="748"/>
      <c r="B92" s="299" t="s">
        <v>1195</v>
      </c>
      <c r="C92" s="700"/>
      <c r="D92" s="706"/>
      <c r="E92" s="621"/>
      <c r="F92" s="621"/>
      <c r="G92" s="702"/>
      <c r="H92" s="144">
        <v>4755</v>
      </c>
      <c r="I92" s="76"/>
      <c r="J92" s="106">
        <f t="shared" si="19"/>
        <v>0</v>
      </c>
      <c r="K92" s="647"/>
      <c r="L92" s="147">
        <f t="shared" si="20"/>
        <v>4755</v>
      </c>
      <c r="M92" s="109">
        <f t="shared" si="21"/>
        <v>0</v>
      </c>
      <c r="N92" s="72">
        <v>0.66900000000000004</v>
      </c>
      <c r="O92" s="101">
        <v>117</v>
      </c>
      <c r="P92" s="763"/>
      <c r="Q92" s="7">
        <f t="shared" si="22"/>
        <v>0</v>
      </c>
      <c r="R92" s="7">
        <f t="shared" si="23"/>
        <v>0</v>
      </c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</row>
    <row r="93" spans="1:97" s="8" customFormat="1" ht="18.75" customHeight="1">
      <c r="A93" s="726" t="s">
        <v>774</v>
      </c>
      <c r="B93" s="294" t="s">
        <v>122</v>
      </c>
      <c r="C93" s="649" t="s">
        <v>780</v>
      </c>
      <c r="D93" s="643" t="s">
        <v>781</v>
      </c>
      <c r="E93" s="620" t="s">
        <v>635</v>
      </c>
      <c r="F93" s="620" t="s">
        <v>525</v>
      </c>
      <c r="G93" s="651">
        <f>H93+H94</f>
        <v>7468</v>
      </c>
      <c r="H93" s="145">
        <v>3621</v>
      </c>
      <c r="I93" s="75"/>
      <c r="J93" s="105">
        <f t="shared" si="19"/>
        <v>0</v>
      </c>
      <c r="K93" s="638">
        <f>SUM(G93-(G93*J93))</f>
        <v>7468</v>
      </c>
      <c r="L93" s="146">
        <f>SUM(H93-(H93*J93))</f>
        <v>3621</v>
      </c>
      <c r="M93" s="108">
        <f>I93*L93</f>
        <v>0</v>
      </c>
      <c r="N93" s="70">
        <v>0.36199999999999999</v>
      </c>
      <c r="O93" s="100">
        <v>51</v>
      </c>
      <c r="P93" s="731" t="s">
        <v>279</v>
      </c>
      <c r="Q93" s="7">
        <f t="shared" si="22"/>
        <v>0</v>
      </c>
      <c r="R93" s="7">
        <f t="shared" si="23"/>
        <v>0</v>
      </c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  <c r="BL93" s="236"/>
      <c r="BM93" s="236"/>
      <c r="BN93" s="236"/>
      <c r="BO93" s="236"/>
      <c r="BP93" s="236"/>
      <c r="BQ93" s="236"/>
      <c r="BR93" s="236"/>
      <c r="BS93" s="236"/>
      <c r="BT93" s="236"/>
      <c r="BU93" s="236"/>
      <c r="BV93" s="236"/>
      <c r="BW93" s="236"/>
      <c r="BX93" s="236"/>
      <c r="BY93" s="236"/>
      <c r="BZ93" s="236"/>
      <c r="CA93" s="236"/>
      <c r="CB93" s="236"/>
      <c r="CC93" s="236"/>
      <c r="CD93" s="236"/>
      <c r="CE93" s="236"/>
      <c r="CF93" s="236"/>
      <c r="CG93" s="236"/>
      <c r="CH93" s="236"/>
      <c r="CI93" s="236"/>
      <c r="CJ93" s="236"/>
      <c r="CK93" s="236"/>
      <c r="CL93" s="236"/>
      <c r="CM93" s="236"/>
      <c r="CN93" s="236"/>
      <c r="CO93" s="236"/>
      <c r="CP93" s="236"/>
      <c r="CQ93" s="236"/>
      <c r="CR93" s="236"/>
      <c r="CS93" s="236"/>
    </row>
    <row r="94" spans="1:97" s="8" customFormat="1" ht="15" customHeight="1" thickBot="1">
      <c r="A94" s="727"/>
      <c r="B94" s="274" t="s">
        <v>776</v>
      </c>
      <c r="C94" s="700"/>
      <c r="D94" s="706"/>
      <c r="E94" s="621"/>
      <c r="F94" s="621"/>
      <c r="G94" s="702"/>
      <c r="H94" s="144">
        <v>3847</v>
      </c>
      <c r="I94" s="76"/>
      <c r="J94" s="106">
        <f t="shared" si="19"/>
        <v>0</v>
      </c>
      <c r="K94" s="647"/>
      <c r="L94" s="147">
        <f>SUM(H94-(H94*J94))</f>
        <v>3847</v>
      </c>
      <c r="M94" s="109">
        <f>I94*L94</f>
        <v>0</v>
      </c>
      <c r="N94" s="72">
        <v>0.66900000000000004</v>
      </c>
      <c r="O94" s="101">
        <v>94</v>
      </c>
      <c r="P94" s="734"/>
      <c r="Q94" s="7">
        <f t="shared" si="22"/>
        <v>0</v>
      </c>
      <c r="R94" s="7">
        <f t="shared" si="23"/>
        <v>0</v>
      </c>
    </row>
    <row r="95" spans="1:97" s="8" customFormat="1" ht="18" customHeight="1">
      <c r="A95" s="747"/>
      <c r="B95" s="271" t="s">
        <v>122</v>
      </c>
      <c r="C95" s="649" t="s">
        <v>745</v>
      </c>
      <c r="D95" s="643" t="s">
        <v>746</v>
      </c>
      <c r="E95" s="620" t="s">
        <v>547</v>
      </c>
      <c r="F95" s="620" t="s">
        <v>636</v>
      </c>
      <c r="G95" s="651">
        <f>H95+H96</f>
        <v>8376</v>
      </c>
      <c r="H95" s="145">
        <v>3621</v>
      </c>
      <c r="I95" s="75"/>
      <c r="J95" s="105">
        <f t="shared" si="19"/>
        <v>0</v>
      </c>
      <c r="K95" s="638">
        <f>SUM(G95-(G95*J95))</f>
        <v>8376</v>
      </c>
      <c r="L95" s="146">
        <f t="shared" ref="L95:L106" si="24">SUM(H95-(H95*J95))</f>
        <v>3621</v>
      </c>
      <c r="M95" s="108">
        <f t="shared" ref="M95:M106" si="25">I95*L95</f>
        <v>0</v>
      </c>
      <c r="N95" s="70">
        <v>0.36199999999999999</v>
      </c>
      <c r="O95" s="100">
        <v>51</v>
      </c>
      <c r="P95" s="734"/>
      <c r="Q95" s="7">
        <f t="shared" ref="Q95:Q107" si="26">I95*N95</f>
        <v>0</v>
      </c>
      <c r="R95" s="7">
        <f t="shared" ref="R95:R107" si="27">I95*O95</f>
        <v>0</v>
      </c>
    </row>
    <row r="96" spans="1:97" s="8" customFormat="1" ht="36.75" customHeight="1" thickBot="1">
      <c r="A96" s="748"/>
      <c r="B96" s="299" t="s">
        <v>1195</v>
      </c>
      <c r="C96" s="700"/>
      <c r="D96" s="706"/>
      <c r="E96" s="621"/>
      <c r="F96" s="621"/>
      <c r="G96" s="702"/>
      <c r="H96" s="144">
        <v>4755</v>
      </c>
      <c r="I96" s="76"/>
      <c r="J96" s="106">
        <f t="shared" si="19"/>
        <v>0</v>
      </c>
      <c r="K96" s="647"/>
      <c r="L96" s="147">
        <f t="shared" si="24"/>
        <v>4755</v>
      </c>
      <c r="M96" s="109">
        <f t="shared" si="25"/>
        <v>0</v>
      </c>
      <c r="N96" s="72">
        <v>0.66900000000000004</v>
      </c>
      <c r="O96" s="101">
        <v>117</v>
      </c>
      <c r="P96" s="734"/>
      <c r="Q96" s="7">
        <f t="shared" si="26"/>
        <v>0</v>
      </c>
      <c r="R96" s="7">
        <f t="shared" si="27"/>
        <v>0</v>
      </c>
    </row>
    <row r="97" spans="1:47" s="8" customFormat="1" ht="15" customHeight="1">
      <c r="A97" s="749" t="s">
        <v>1095</v>
      </c>
      <c r="B97" s="294" t="s">
        <v>1091</v>
      </c>
      <c r="C97" s="751" t="s">
        <v>745</v>
      </c>
      <c r="D97" s="740" t="s">
        <v>746</v>
      </c>
      <c r="E97" s="686" t="s">
        <v>470</v>
      </c>
      <c r="F97" s="686" t="s">
        <v>527</v>
      </c>
      <c r="G97" s="742">
        <f>H97+H98</f>
        <v>7905</v>
      </c>
      <c r="H97" s="146">
        <v>3425</v>
      </c>
      <c r="I97" s="75"/>
      <c r="J97" s="105">
        <f t="shared" si="19"/>
        <v>0</v>
      </c>
      <c r="K97" s="638">
        <f>SUM(G97-(G97*J97))</f>
        <v>7905</v>
      </c>
      <c r="L97" s="146">
        <f t="shared" si="24"/>
        <v>3425</v>
      </c>
      <c r="M97" s="268">
        <f t="shared" si="25"/>
        <v>0</v>
      </c>
      <c r="N97" s="70">
        <v>0.313</v>
      </c>
      <c r="O97" s="100">
        <v>48</v>
      </c>
      <c r="P97" s="734"/>
      <c r="Q97" s="7">
        <f>I97*N97</f>
        <v>0</v>
      </c>
      <c r="R97" s="7">
        <f>I97*O97</f>
        <v>0</v>
      </c>
    </row>
    <row r="98" spans="1:47" s="8" customFormat="1" ht="15" customHeight="1" thickBot="1">
      <c r="A98" s="750"/>
      <c r="B98" s="274" t="s">
        <v>1092</v>
      </c>
      <c r="C98" s="752"/>
      <c r="D98" s="744"/>
      <c r="E98" s="687"/>
      <c r="F98" s="687"/>
      <c r="G98" s="743"/>
      <c r="H98" s="262">
        <v>4480</v>
      </c>
      <c r="I98" s="76"/>
      <c r="J98" s="106">
        <f t="shared" si="19"/>
        <v>0</v>
      </c>
      <c r="K98" s="647"/>
      <c r="L98" s="147">
        <f t="shared" si="24"/>
        <v>4480</v>
      </c>
      <c r="M98" s="269">
        <f t="shared" si="25"/>
        <v>0</v>
      </c>
      <c r="N98" s="72">
        <v>0.66900000000000004</v>
      </c>
      <c r="O98" s="101">
        <v>117</v>
      </c>
      <c r="P98" s="734"/>
      <c r="Q98" s="7">
        <f>I98*N98</f>
        <v>0</v>
      </c>
      <c r="R98" s="7">
        <f>I98*O98</f>
        <v>0</v>
      </c>
    </row>
    <row r="99" spans="1:47" s="8" customFormat="1" ht="15" customHeight="1">
      <c r="A99" s="749" t="s">
        <v>1094</v>
      </c>
      <c r="B99" s="271" t="s">
        <v>1093</v>
      </c>
      <c r="C99" s="751" t="s">
        <v>745</v>
      </c>
      <c r="D99" s="740" t="s">
        <v>746</v>
      </c>
      <c r="E99" s="620" t="s">
        <v>547</v>
      </c>
      <c r="F99" s="620" t="s">
        <v>636</v>
      </c>
      <c r="G99" s="742">
        <f>H99+H100</f>
        <v>8376</v>
      </c>
      <c r="H99" s="146">
        <v>3896</v>
      </c>
      <c r="I99" s="75"/>
      <c r="J99" s="105">
        <f t="shared" si="19"/>
        <v>0</v>
      </c>
      <c r="K99" s="638">
        <f>SUM(G99-(G99*J99))</f>
        <v>8376</v>
      </c>
      <c r="L99" s="146">
        <f>SUM(H99-(H99*J99))</f>
        <v>3896</v>
      </c>
      <c r="M99" s="268">
        <f t="shared" si="25"/>
        <v>0</v>
      </c>
      <c r="N99" s="70">
        <v>0.36199999999999999</v>
      </c>
      <c r="O99" s="100">
        <v>51</v>
      </c>
      <c r="P99" s="734"/>
      <c r="Q99" s="7">
        <f>I99*N99</f>
        <v>0</v>
      </c>
      <c r="R99" s="7">
        <f>I99*O99</f>
        <v>0</v>
      </c>
    </row>
    <row r="100" spans="1:47" s="8" customFormat="1" ht="15" customHeight="1" thickBot="1">
      <c r="A100" s="750"/>
      <c r="B100" s="274" t="s">
        <v>1092</v>
      </c>
      <c r="C100" s="752"/>
      <c r="D100" s="744"/>
      <c r="E100" s="621"/>
      <c r="F100" s="621"/>
      <c r="G100" s="743"/>
      <c r="H100" s="262">
        <v>4480</v>
      </c>
      <c r="I100" s="76"/>
      <c r="J100" s="106">
        <f t="shared" si="19"/>
        <v>0</v>
      </c>
      <c r="K100" s="647"/>
      <c r="L100" s="147">
        <f>SUM(H100-(H100*J100))</f>
        <v>4480</v>
      </c>
      <c r="M100" s="269">
        <f t="shared" si="25"/>
        <v>0</v>
      </c>
      <c r="N100" s="72">
        <v>0.66900000000000004</v>
      </c>
      <c r="O100" s="101">
        <v>117</v>
      </c>
      <c r="P100" s="734"/>
      <c r="Q100" s="7">
        <f>I100*N100</f>
        <v>0</v>
      </c>
      <c r="R100" s="7">
        <f>I100*O100</f>
        <v>0</v>
      </c>
    </row>
    <row r="101" spans="1:47" ht="15" customHeight="1">
      <c r="A101" s="726" t="s">
        <v>775</v>
      </c>
      <c r="B101" s="271" t="s">
        <v>315</v>
      </c>
      <c r="C101" s="649" t="s">
        <v>782</v>
      </c>
      <c r="D101" s="643" t="s">
        <v>783</v>
      </c>
      <c r="E101" s="620" t="s">
        <v>601</v>
      </c>
      <c r="F101" s="620" t="s">
        <v>626</v>
      </c>
      <c r="G101" s="651">
        <f>H101+H102</f>
        <v>9717</v>
      </c>
      <c r="H101" s="145">
        <v>5270</v>
      </c>
      <c r="I101" s="75"/>
      <c r="J101" s="105">
        <f t="shared" si="19"/>
        <v>0</v>
      </c>
      <c r="K101" s="638">
        <f>SUM(G101-(G101*J101))</f>
        <v>9717</v>
      </c>
      <c r="L101" s="146">
        <f t="shared" si="24"/>
        <v>5270</v>
      </c>
      <c r="M101" s="108">
        <f t="shared" si="25"/>
        <v>0</v>
      </c>
      <c r="N101" s="70">
        <v>0.36199999999999999</v>
      </c>
      <c r="O101" s="100">
        <v>51</v>
      </c>
      <c r="P101" s="734"/>
      <c r="Q101" s="7">
        <f t="shared" si="26"/>
        <v>0</v>
      </c>
      <c r="R101" s="7">
        <f t="shared" si="27"/>
        <v>0</v>
      </c>
    </row>
    <row r="102" spans="1:47" ht="15" customHeight="1" thickBot="1">
      <c r="A102" s="727"/>
      <c r="B102" s="274" t="s">
        <v>777</v>
      </c>
      <c r="C102" s="700"/>
      <c r="D102" s="706"/>
      <c r="E102" s="621"/>
      <c r="F102" s="621"/>
      <c r="G102" s="702"/>
      <c r="H102" s="144">
        <v>4447</v>
      </c>
      <c r="I102" s="76"/>
      <c r="J102" s="106">
        <f t="shared" si="19"/>
        <v>0</v>
      </c>
      <c r="K102" s="647"/>
      <c r="L102" s="147">
        <f t="shared" si="24"/>
        <v>4447</v>
      </c>
      <c r="M102" s="109">
        <f t="shared" si="25"/>
        <v>0</v>
      </c>
      <c r="N102" s="72">
        <v>0.66900000000000004</v>
      </c>
      <c r="O102" s="101">
        <v>94</v>
      </c>
      <c r="P102" s="734"/>
      <c r="Q102" s="7">
        <f t="shared" si="26"/>
        <v>0</v>
      </c>
      <c r="R102" s="7">
        <f t="shared" si="27"/>
        <v>0</v>
      </c>
    </row>
    <row r="103" spans="1:47" s="8" customFormat="1" ht="15" customHeight="1">
      <c r="A103" s="727"/>
      <c r="B103" s="271" t="s">
        <v>315</v>
      </c>
      <c r="C103" s="649" t="s">
        <v>749</v>
      </c>
      <c r="D103" s="643" t="s">
        <v>764</v>
      </c>
      <c r="E103" s="620" t="s">
        <v>625</v>
      </c>
      <c r="F103" s="620" t="s">
        <v>637</v>
      </c>
      <c r="G103" s="651">
        <f>H103+H104</f>
        <v>10761</v>
      </c>
      <c r="H103" s="145">
        <v>5270</v>
      </c>
      <c r="I103" s="75"/>
      <c r="J103" s="105">
        <f t="shared" si="19"/>
        <v>0</v>
      </c>
      <c r="K103" s="638">
        <f>SUM(G103-(G103*J103))</f>
        <v>10761</v>
      </c>
      <c r="L103" s="146">
        <f t="shared" si="24"/>
        <v>5270</v>
      </c>
      <c r="M103" s="108">
        <f t="shared" si="25"/>
        <v>0</v>
      </c>
      <c r="N103" s="70">
        <v>0.36199999999999999</v>
      </c>
      <c r="O103" s="100">
        <v>51</v>
      </c>
      <c r="P103" s="734"/>
      <c r="Q103" s="7">
        <f t="shared" si="26"/>
        <v>0</v>
      </c>
      <c r="R103" s="7">
        <f t="shared" si="27"/>
        <v>0</v>
      </c>
    </row>
    <row r="104" spans="1:47" ht="41.25" customHeight="1" thickBot="1">
      <c r="A104" s="615"/>
      <c r="B104" s="295" t="s">
        <v>1197</v>
      </c>
      <c r="C104" s="650"/>
      <c r="D104" s="644"/>
      <c r="E104" s="621"/>
      <c r="F104" s="621"/>
      <c r="G104" s="652"/>
      <c r="H104" s="144">
        <v>5491</v>
      </c>
      <c r="I104" s="77"/>
      <c r="J104" s="107">
        <f t="shared" si="19"/>
        <v>0</v>
      </c>
      <c r="K104" s="639"/>
      <c r="L104" s="148">
        <f t="shared" si="24"/>
        <v>5491</v>
      </c>
      <c r="M104" s="110">
        <f t="shared" si="25"/>
        <v>0</v>
      </c>
      <c r="N104" s="74">
        <v>0.66900000000000004</v>
      </c>
      <c r="O104" s="102">
        <v>117</v>
      </c>
      <c r="P104" s="735"/>
      <c r="Q104" s="7">
        <f t="shared" si="26"/>
        <v>0</v>
      </c>
      <c r="R104" s="7">
        <f t="shared" si="27"/>
        <v>0</v>
      </c>
    </row>
    <row r="105" spans="1:47" s="8" customFormat="1" ht="15" customHeight="1">
      <c r="A105" s="697" t="s">
        <v>1099</v>
      </c>
      <c r="B105" s="271" t="s">
        <v>1100</v>
      </c>
      <c r="C105" s="751" t="s">
        <v>749</v>
      </c>
      <c r="D105" s="740" t="s">
        <v>764</v>
      </c>
      <c r="E105" s="686" t="s">
        <v>625</v>
      </c>
      <c r="F105" s="686" t="s">
        <v>637</v>
      </c>
      <c r="G105" s="757">
        <f>H105+H106</f>
        <v>10761</v>
      </c>
      <c r="H105" s="146">
        <v>5361</v>
      </c>
      <c r="I105" s="75"/>
      <c r="J105" s="105">
        <f t="shared" si="19"/>
        <v>0</v>
      </c>
      <c r="K105" s="638">
        <f>SUM(G105-(G105*J105))</f>
        <v>10761</v>
      </c>
      <c r="L105" s="146">
        <f t="shared" si="24"/>
        <v>5361</v>
      </c>
      <c r="M105" s="108">
        <f t="shared" si="25"/>
        <v>0</v>
      </c>
      <c r="N105" s="70">
        <v>0.36199999999999999</v>
      </c>
      <c r="O105" s="100">
        <v>51</v>
      </c>
      <c r="P105" s="270"/>
      <c r="Q105" s="7">
        <f t="shared" si="26"/>
        <v>0</v>
      </c>
      <c r="R105" s="7">
        <f t="shared" si="27"/>
        <v>0</v>
      </c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</row>
    <row r="106" spans="1:47" s="8" customFormat="1" ht="15" customHeight="1" thickBot="1">
      <c r="A106" s="761"/>
      <c r="B106" s="273" t="s">
        <v>1089</v>
      </c>
      <c r="C106" s="762"/>
      <c r="D106" s="741"/>
      <c r="E106" s="687"/>
      <c r="F106" s="687"/>
      <c r="G106" s="758"/>
      <c r="H106" s="148">
        <v>5400</v>
      </c>
      <c r="I106" s="77"/>
      <c r="J106" s="107">
        <f t="shared" si="19"/>
        <v>0</v>
      </c>
      <c r="K106" s="639"/>
      <c r="L106" s="148">
        <f t="shared" si="24"/>
        <v>5400</v>
      </c>
      <c r="M106" s="110">
        <f t="shared" si="25"/>
        <v>0</v>
      </c>
      <c r="N106" s="74">
        <v>0.66900000000000004</v>
      </c>
      <c r="O106" s="102">
        <v>117</v>
      </c>
      <c r="P106" s="270"/>
      <c r="Q106" s="7">
        <f t="shared" si="26"/>
        <v>0</v>
      </c>
      <c r="R106" s="7">
        <f t="shared" si="27"/>
        <v>0</v>
      </c>
    </row>
    <row r="107" spans="1:47" ht="30" customHeight="1" thickBot="1">
      <c r="A107" s="672" t="s">
        <v>1133</v>
      </c>
      <c r="B107" s="672"/>
      <c r="C107" s="672"/>
      <c r="D107" s="672"/>
      <c r="E107" s="672"/>
      <c r="F107" s="672"/>
      <c r="G107" s="672"/>
      <c r="H107" s="672"/>
      <c r="I107" s="672"/>
      <c r="J107" s="672"/>
      <c r="K107" s="672"/>
      <c r="L107" s="672"/>
      <c r="M107" s="672"/>
      <c r="N107" s="672"/>
      <c r="O107" s="672"/>
      <c r="Q107" s="7">
        <f t="shared" si="26"/>
        <v>0</v>
      </c>
      <c r="R107" s="7">
        <f t="shared" si="27"/>
        <v>0</v>
      </c>
    </row>
    <row r="108" spans="1:47" ht="30" customHeight="1" thickBot="1">
      <c r="A108" s="640" t="s">
        <v>752</v>
      </c>
      <c r="B108" s="641"/>
      <c r="C108" s="641"/>
      <c r="D108" s="641"/>
      <c r="E108" s="641"/>
      <c r="F108" s="641"/>
      <c r="G108" s="641"/>
      <c r="H108" s="641"/>
      <c r="I108" s="641"/>
      <c r="J108" s="641"/>
      <c r="K108" s="641"/>
      <c r="L108" s="641"/>
      <c r="M108" s="66"/>
      <c r="N108" s="64"/>
      <c r="O108" s="67"/>
      <c r="Q108" s="7">
        <f t="shared" ref="Q108:Q158" si="28">I108*N108</f>
        <v>0</v>
      </c>
      <c r="R108" s="7">
        <f t="shared" ref="R108:R158" si="29">I108*O108</f>
        <v>0</v>
      </c>
    </row>
    <row r="109" spans="1:47" ht="30" customHeight="1" thickBot="1">
      <c r="A109" s="595" t="s">
        <v>765</v>
      </c>
      <c r="B109" s="596"/>
      <c r="C109" s="596"/>
      <c r="D109" s="596"/>
      <c r="E109" s="596"/>
      <c r="F109" s="596"/>
      <c r="G109" s="596"/>
      <c r="H109" s="596"/>
      <c r="I109" s="596"/>
      <c r="J109" s="596"/>
      <c r="K109" s="596"/>
      <c r="L109" s="596"/>
      <c r="M109" s="596"/>
      <c r="N109" s="596"/>
      <c r="O109" s="597"/>
      <c r="Q109" s="7">
        <f t="shared" si="28"/>
        <v>0</v>
      </c>
      <c r="R109" s="7">
        <f t="shared" si="29"/>
        <v>0</v>
      </c>
    </row>
    <row r="110" spans="1:47" ht="15" customHeight="1">
      <c r="A110" s="634" t="s">
        <v>758</v>
      </c>
      <c r="B110" s="116" t="s">
        <v>410</v>
      </c>
      <c r="C110" s="649" t="s">
        <v>733</v>
      </c>
      <c r="D110" s="643" t="s">
        <v>734</v>
      </c>
      <c r="E110" s="620" t="s">
        <v>470</v>
      </c>
      <c r="F110" s="620" t="s">
        <v>527</v>
      </c>
      <c r="G110" s="651">
        <f>H110+H111</f>
        <v>3281</v>
      </c>
      <c r="H110" s="145">
        <v>1719</v>
      </c>
      <c r="I110" s="75"/>
      <c r="J110" s="105">
        <f t="shared" ref="J110:J133" si="30">$O$3</f>
        <v>0</v>
      </c>
      <c r="K110" s="638">
        <f>SUM(G110-(G110*J110))</f>
        <v>3281</v>
      </c>
      <c r="L110" s="146">
        <f t="shared" ref="L110:L133" si="31">SUM(H110-(H110*J110))</f>
        <v>1719</v>
      </c>
      <c r="M110" s="108">
        <f t="shared" ref="M110:M133" si="32">I110*L110</f>
        <v>0</v>
      </c>
      <c r="N110" s="70">
        <v>0.29099999999999998</v>
      </c>
      <c r="O110" s="100">
        <v>36</v>
      </c>
      <c r="P110" s="764" t="s">
        <v>284</v>
      </c>
      <c r="Q110" s="7">
        <f t="shared" si="28"/>
        <v>0</v>
      </c>
      <c r="R110" s="7">
        <f t="shared" si="29"/>
        <v>0</v>
      </c>
    </row>
    <row r="111" spans="1:47" ht="15" customHeight="1" thickBot="1">
      <c r="A111" s="642"/>
      <c r="B111" s="118" t="s">
        <v>408</v>
      </c>
      <c r="C111" s="700"/>
      <c r="D111" s="706"/>
      <c r="E111" s="621"/>
      <c r="F111" s="621"/>
      <c r="G111" s="702"/>
      <c r="H111" s="144">
        <v>1562</v>
      </c>
      <c r="I111" s="76"/>
      <c r="J111" s="106">
        <f t="shared" si="30"/>
        <v>0</v>
      </c>
      <c r="K111" s="647"/>
      <c r="L111" s="147">
        <f t="shared" si="31"/>
        <v>1562</v>
      </c>
      <c r="M111" s="109">
        <f t="shared" si="32"/>
        <v>0</v>
      </c>
      <c r="N111" s="72">
        <v>0.249</v>
      </c>
      <c r="O111" s="101">
        <v>44</v>
      </c>
      <c r="P111" s="759"/>
      <c r="Q111" s="7">
        <f t="shared" si="28"/>
        <v>0</v>
      </c>
      <c r="R111" s="7">
        <f t="shared" si="29"/>
        <v>0</v>
      </c>
    </row>
    <row r="112" spans="1:47" ht="15" customHeight="1">
      <c r="A112" s="780" t="s">
        <v>1180</v>
      </c>
      <c r="B112" s="271" t="s">
        <v>1165</v>
      </c>
      <c r="C112" s="751" t="s">
        <v>733</v>
      </c>
      <c r="D112" s="740" t="s">
        <v>734</v>
      </c>
      <c r="E112" s="686" t="s">
        <v>470</v>
      </c>
      <c r="F112" s="686" t="s">
        <v>527</v>
      </c>
      <c r="G112" s="745">
        <f>H112+H113</f>
        <v>3281</v>
      </c>
      <c r="H112" s="146">
        <v>1719</v>
      </c>
      <c r="I112" s="75"/>
      <c r="J112" s="105">
        <f t="shared" si="30"/>
        <v>0</v>
      </c>
      <c r="K112" s="638">
        <f>SUM(G112-(G112*J112))</f>
        <v>3281</v>
      </c>
      <c r="L112" s="146">
        <f>SUM(H112-(H112*J112))</f>
        <v>1719</v>
      </c>
      <c r="M112" s="108">
        <f>I112*L112</f>
        <v>0</v>
      </c>
      <c r="N112" s="70">
        <v>0.29099999999999998</v>
      </c>
      <c r="O112" s="100">
        <v>36</v>
      </c>
      <c r="P112" s="759"/>
      <c r="Q112" s="7">
        <f t="shared" si="28"/>
        <v>0</v>
      </c>
      <c r="R112" s="7">
        <f t="shared" si="29"/>
        <v>0</v>
      </c>
    </row>
    <row r="113" spans="1:47" ht="15" customHeight="1" thickBot="1">
      <c r="A113" s="781"/>
      <c r="B113" s="274" t="s">
        <v>884</v>
      </c>
      <c r="C113" s="752"/>
      <c r="D113" s="744"/>
      <c r="E113" s="687"/>
      <c r="F113" s="687"/>
      <c r="G113" s="746"/>
      <c r="H113" s="301">
        <v>1562</v>
      </c>
      <c r="I113" s="76"/>
      <c r="J113" s="106">
        <f t="shared" si="30"/>
        <v>0</v>
      </c>
      <c r="K113" s="647"/>
      <c r="L113" s="147">
        <f>SUM(H113-(H113*J113))</f>
        <v>1562</v>
      </c>
      <c r="M113" s="109">
        <f>I113*L113</f>
        <v>0</v>
      </c>
      <c r="N113" s="72">
        <v>0.249</v>
      </c>
      <c r="O113" s="101">
        <v>44</v>
      </c>
      <c r="P113" s="759"/>
      <c r="Q113" s="7">
        <f t="shared" si="28"/>
        <v>0</v>
      </c>
      <c r="R113" s="7">
        <f t="shared" si="29"/>
        <v>0</v>
      </c>
    </row>
    <row r="114" spans="1:47" ht="15" customHeight="1">
      <c r="A114" s="697" t="s">
        <v>757</v>
      </c>
      <c r="B114" s="271" t="s">
        <v>42</v>
      </c>
      <c r="C114" s="751" t="s">
        <v>735</v>
      </c>
      <c r="D114" s="740" t="s">
        <v>736</v>
      </c>
      <c r="E114" s="686" t="s">
        <v>470</v>
      </c>
      <c r="F114" s="686" t="s">
        <v>527</v>
      </c>
      <c r="G114" s="745">
        <f>H114+H115</f>
        <v>3958</v>
      </c>
      <c r="H114" s="146">
        <v>2429</v>
      </c>
      <c r="I114" s="75"/>
      <c r="J114" s="105">
        <f t="shared" si="30"/>
        <v>0</v>
      </c>
      <c r="K114" s="638">
        <f>SUM(G114-(G114*J114))</f>
        <v>3958</v>
      </c>
      <c r="L114" s="146">
        <f t="shared" si="31"/>
        <v>2429</v>
      </c>
      <c r="M114" s="108">
        <f t="shared" si="32"/>
        <v>0</v>
      </c>
      <c r="N114" s="70">
        <v>0.29099999999999998</v>
      </c>
      <c r="O114" s="100">
        <v>36</v>
      </c>
      <c r="P114" s="759"/>
      <c r="Q114" s="7">
        <f t="shared" si="28"/>
        <v>0</v>
      </c>
      <c r="R114" s="7">
        <f t="shared" si="29"/>
        <v>0</v>
      </c>
    </row>
    <row r="115" spans="1:47" ht="15" customHeight="1" thickBot="1">
      <c r="A115" s="698"/>
      <c r="B115" s="274" t="s">
        <v>196</v>
      </c>
      <c r="C115" s="752"/>
      <c r="D115" s="744"/>
      <c r="E115" s="687"/>
      <c r="F115" s="687"/>
      <c r="G115" s="746"/>
      <c r="H115" s="301">
        <v>1529</v>
      </c>
      <c r="I115" s="76"/>
      <c r="J115" s="106">
        <f t="shared" si="30"/>
        <v>0</v>
      </c>
      <c r="K115" s="647"/>
      <c r="L115" s="147">
        <f t="shared" si="31"/>
        <v>1529</v>
      </c>
      <c r="M115" s="109">
        <f t="shared" si="32"/>
        <v>0</v>
      </c>
      <c r="N115" s="72">
        <v>0.249</v>
      </c>
      <c r="O115" s="101">
        <v>48</v>
      </c>
      <c r="P115" s="760"/>
      <c r="Q115" s="7">
        <f t="shared" si="28"/>
        <v>0</v>
      </c>
      <c r="R115" s="7">
        <f t="shared" si="29"/>
        <v>0</v>
      </c>
    </row>
    <row r="116" spans="1:47" ht="15" customHeight="1">
      <c r="A116" s="697" t="s">
        <v>1209</v>
      </c>
      <c r="B116" s="271" t="s">
        <v>43</v>
      </c>
      <c r="C116" s="751" t="s">
        <v>737</v>
      </c>
      <c r="D116" s="740" t="s">
        <v>738</v>
      </c>
      <c r="E116" s="686" t="s">
        <v>470</v>
      </c>
      <c r="F116" s="686" t="s">
        <v>527</v>
      </c>
      <c r="G116" s="745">
        <f>H116+H117</f>
        <v>5502</v>
      </c>
      <c r="H116" s="146">
        <v>2751</v>
      </c>
      <c r="I116" s="75"/>
      <c r="J116" s="105">
        <f t="shared" si="30"/>
        <v>0</v>
      </c>
      <c r="K116" s="638">
        <f>SUM(G116-(G116*J116))</f>
        <v>5502</v>
      </c>
      <c r="L116" s="146">
        <f>SUM(H116-(H116*J116))</f>
        <v>2751</v>
      </c>
      <c r="M116" s="108">
        <f>I116*L116</f>
        <v>0</v>
      </c>
      <c r="N116" s="70">
        <v>0.45200000000000001</v>
      </c>
      <c r="O116" s="100">
        <v>58</v>
      </c>
      <c r="P116" s="759"/>
      <c r="Q116" s="7">
        <f t="shared" si="28"/>
        <v>0</v>
      </c>
      <c r="R116" s="7">
        <f t="shared" si="29"/>
        <v>0</v>
      </c>
    </row>
    <row r="117" spans="1:47" ht="15" customHeight="1" thickBot="1">
      <c r="A117" s="698"/>
      <c r="B117" s="274" t="s">
        <v>1196</v>
      </c>
      <c r="C117" s="752"/>
      <c r="D117" s="744"/>
      <c r="E117" s="687"/>
      <c r="F117" s="687"/>
      <c r="G117" s="746"/>
      <c r="H117" s="301">
        <v>2751</v>
      </c>
      <c r="I117" s="76"/>
      <c r="J117" s="106">
        <f t="shared" si="30"/>
        <v>0</v>
      </c>
      <c r="K117" s="647"/>
      <c r="L117" s="147">
        <f>SUM(H117-(H117*J117))</f>
        <v>2751</v>
      </c>
      <c r="M117" s="109">
        <f>I117*L117</f>
        <v>0</v>
      </c>
      <c r="N117" s="72">
        <v>0.45300000000000001</v>
      </c>
      <c r="O117" s="101">
        <v>68</v>
      </c>
      <c r="P117" s="759"/>
      <c r="Q117" s="7">
        <f t="shared" si="28"/>
        <v>0</v>
      </c>
      <c r="R117" s="7">
        <f t="shared" si="29"/>
        <v>0</v>
      </c>
    </row>
    <row r="118" spans="1:47" s="31" customFormat="1" ht="15" customHeight="1">
      <c r="A118" s="726" t="s">
        <v>755</v>
      </c>
      <c r="B118" s="116" t="s">
        <v>105</v>
      </c>
      <c r="C118" s="649" t="s">
        <v>761</v>
      </c>
      <c r="D118" s="643" t="s">
        <v>740</v>
      </c>
      <c r="E118" s="620" t="s">
        <v>470</v>
      </c>
      <c r="F118" s="620" t="s">
        <v>619</v>
      </c>
      <c r="G118" s="651">
        <f>H118+H119</f>
        <v>6606</v>
      </c>
      <c r="H118" s="145">
        <v>3301</v>
      </c>
      <c r="I118" s="75"/>
      <c r="J118" s="105">
        <f t="shared" si="30"/>
        <v>0</v>
      </c>
      <c r="K118" s="638">
        <f>SUM(G118-(G118*J118))</f>
        <v>6606</v>
      </c>
      <c r="L118" s="146">
        <f>SUM(H118-(H118*J118))</f>
        <v>3301</v>
      </c>
      <c r="M118" s="108">
        <f>I118*L118</f>
        <v>0</v>
      </c>
      <c r="N118" s="70">
        <v>0.45200000000000001</v>
      </c>
      <c r="O118" s="100">
        <v>58</v>
      </c>
      <c r="P118" s="759"/>
      <c r="Q118" s="7">
        <f t="shared" si="28"/>
        <v>0</v>
      </c>
      <c r="R118" s="7">
        <f t="shared" si="29"/>
        <v>0</v>
      </c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</row>
    <row r="119" spans="1:47" s="31" customFormat="1" ht="15" customHeight="1" thickBot="1">
      <c r="A119" s="727"/>
      <c r="B119" s="118" t="s">
        <v>760</v>
      </c>
      <c r="C119" s="700"/>
      <c r="D119" s="706"/>
      <c r="E119" s="621"/>
      <c r="F119" s="621"/>
      <c r="G119" s="702"/>
      <c r="H119" s="144">
        <v>3305</v>
      </c>
      <c r="I119" s="76"/>
      <c r="J119" s="106">
        <f t="shared" si="30"/>
        <v>0</v>
      </c>
      <c r="K119" s="647"/>
      <c r="L119" s="147">
        <f>SUM(H119-(H119*J119))</f>
        <v>3305</v>
      </c>
      <c r="M119" s="109">
        <f>I119*L119</f>
        <v>0</v>
      </c>
      <c r="N119" s="72">
        <v>0.45300000000000001</v>
      </c>
      <c r="O119" s="101">
        <v>68</v>
      </c>
      <c r="P119" s="759"/>
      <c r="Q119" s="7">
        <f t="shared" si="28"/>
        <v>0</v>
      </c>
      <c r="R119" s="7">
        <f t="shared" si="29"/>
        <v>0</v>
      </c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</row>
    <row r="120" spans="1:47" s="8" customFormat="1" ht="25.5" customHeight="1">
      <c r="A120" s="747"/>
      <c r="B120" s="293" t="s">
        <v>1199</v>
      </c>
      <c r="C120" s="649" t="s">
        <v>741</v>
      </c>
      <c r="D120" s="643" t="s">
        <v>742</v>
      </c>
      <c r="E120" s="620" t="s">
        <v>627</v>
      </c>
      <c r="F120" s="620" t="s">
        <v>628</v>
      </c>
      <c r="G120" s="651">
        <f>H120+H121</f>
        <v>7266</v>
      </c>
      <c r="H120" s="145">
        <v>3301</v>
      </c>
      <c r="I120" s="75"/>
      <c r="J120" s="105">
        <f t="shared" si="30"/>
        <v>0</v>
      </c>
      <c r="K120" s="638">
        <f>SUM(G120-(G120*J120))</f>
        <v>7266</v>
      </c>
      <c r="L120" s="146">
        <f t="shared" si="31"/>
        <v>3301</v>
      </c>
      <c r="M120" s="108">
        <f t="shared" si="32"/>
        <v>0</v>
      </c>
      <c r="N120" s="70">
        <v>0.45200000000000001</v>
      </c>
      <c r="O120" s="100">
        <v>58</v>
      </c>
      <c r="P120" s="759"/>
      <c r="Q120" s="7">
        <f t="shared" si="28"/>
        <v>0</v>
      </c>
      <c r="R120" s="7">
        <f t="shared" si="29"/>
        <v>0</v>
      </c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</row>
    <row r="121" spans="1:47" s="8" customFormat="1" ht="37.5" customHeight="1" thickBot="1">
      <c r="A121" s="748"/>
      <c r="B121" s="295" t="s">
        <v>1198</v>
      </c>
      <c r="C121" s="700"/>
      <c r="D121" s="706"/>
      <c r="E121" s="621"/>
      <c r="F121" s="621"/>
      <c r="G121" s="702"/>
      <c r="H121" s="144">
        <v>3965</v>
      </c>
      <c r="I121" s="77"/>
      <c r="J121" s="107">
        <f t="shared" si="30"/>
        <v>0</v>
      </c>
      <c r="K121" s="639"/>
      <c r="L121" s="148">
        <f t="shared" si="31"/>
        <v>3965</v>
      </c>
      <c r="M121" s="110">
        <f t="shared" si="32"/>
        <v>0</v>
      </c>
      <c r="N121" s="74">
        <v>0.66900000000000004</v>
      </c>
      <c r="O121" s="102">
        <v>117</v>
      </c>
      <c r="P121" s="759"/>
      <c r="Q121" s="7">
        <f t="shared" si="28"/>
        <v>0</v>
      </c>
      <c r="R121" s="7">
        <f t="shared" si="29"/>
        <v>0</v>
      </c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</row>
    <row r="122" spans="1:47" s="8" customFormat="1" ht="15" customHeight="1">
      <c r="A122" s="749" t="s">
        <v>1136</v>
      </c>
      <c r="B122" s="294" t="s">
        <v>1086</v>
      </c>
      <c r="C122" s="751" t="s">
        <v>741</v>
      </c>
      <c r="D122" s="740" t="s">
        <v>742</v>
      </c>
      <c r="E122" s="686" t="s">
        <v>627</v>
      </c>
      <c r="F122" s="686" t="s">
        <v>628</v>
      </c>
      <c r="G122" s="745">
        <f>H122+H123</f>
        <v>7266</v>
      </c>
      <c r="H122" s="146">
        <v>3028</v>
      </c>
      <c r="I122" s="263"/>
      <c r="J122" s="105">
        <f t="shared" si="30"/>
        <v>0</v>
      </c>
      <c r="K122" s="638">
        <f>SUM(G122-(G122*J122))</f>
        <v>7266</v>
      </c>
      <c r="L122" s="146">
        <f>SUM(H122-(H122*J122))</f>
        <v>3028</v>
      </c>
      <c r="M122" s="108">
        <f>I122*L122</f>
        <v>0</v>
      </c>
      <c r="N122" s="70">
        <v>0.45200000000000001</v>
      </c>
      <c r="O122" s="100">
        <v>58</v>
      </c>
      <c r="P122" s="759"/>
      <c r="Q122" s="7">
        <f t="shared" si="28"/>
        <v>0</v>
      </c>
      <c r="R122" s="7">
        <f t="shared" si="29"/>
        <v>0</v>
      </c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</row>
    <row r="123" spans="1:47" s="8" customFormat="1" ht="15" customHeight="1" thickBot="1">
      <c r="A123" s="750"/>
      <c r="B123" s="274" t="s">
        <v>1083</v>
      </c>
      <c r="C123" s="752"/>
      <c r="D123" s="744"/>
      <c r="E123" s="687"/>
      <c r="F123" s="687"/>
      <c r="G123" s="746"/>
      <c r="H123" s="275">
        <v>4238</v>
      </c>
      <c r="I123" s="77"/>
      <c r="J123" s="107">
        <f t="shared" si="30"/>
        <v>0</v>
      </c>
      <c r="K123" s="639"/>
      <c r="L123" s="148">
        <f>SUM(H123-(H123*J123))</f>
        <v>4238</v>
      </c>
      <c r="M123" s="110">
        <f>I123*L123</f>
        <v>0</v>
      </c>
      <c r="N123" s="74">
        <v>0.66900000000000004</v>
      </c>
      <c r="O123" s="102">
        <v>117</v>
      </c>
      <c r="P123" s="759"/>
      <c r="Q123" s="7">
        <f t="shared" si="28"/>
        <v>0</v>
      </c>
      <c r="R123" s="7">
        <f t="shared" si="29"/>
        <v>0</v>
      </c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</row>
    <row r="124" spans="1:47" s="8" customFormat="1" ht="15" customHeight="1">
      <c r="A124" s="790" t="s">
        <v>756</v>
      </c>
      <c r="B124" s="271" t="s">
        <v>44</v>
      </c>
      <c r="C124" s="649" t="s">
        <v>762</v>
      </c>
      <c r="D124" s="643" t="s">
        <v>763</v>
      </c>
      <c r="E124" s="620" t="s">
        <v>470</v>
      </c>
      <c r="F124" s="620" t="s">
        <v>527</v>
      </c>
      <c r="G124" s="651">
        <f>H124+H125</f>
        <v>7152</v>
      </c>
      <c r="H124" s="264">
        <v>3305</v>
      </c>
      <c r="I124" s="75"/>
      <c r="J124" s="105">
        <f t="shared" si="30"/>
        <v>0</v>
      </c>
      <c r="K124" s="638">
        <f>SUM(G124-(G124*J124))</f>
        <v>7152</v>
      </c>
      <c r="L124" s="146">
        <f t="shared" si="31"/>
        <v>3305</v>
      </c>
      <c r="M124" s="108">
        <f t="shared" si="32"/>
        <v>0</v>
      </c>
      <c r="N124" s="70">
        <v>0.45200000000000001</v>
      </c>
      <c r="O124" s="100">
        <v>58</v>
      </c>
      <c r="P124" s="759"/>
      <c r="Q124" s="7">
        <f t="shared" si="28"/>
        <v>0</v>
      </c>
      <c r="R124" s="7">
        <f t="shared" si="29"/>
        <v>0</v>
      </c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</row>
    <row r="125" spans="1:47" ht="15" customHeight="1" thickBot="1">
      <c r="A125" s="747"/>
      <c r="B125" s="272" t="s">
        <v>759</v>
      </c>
      <c r="C125" s="700"/>
      <c r="D125" s="706"/>
      <c r="E125" s="621"/>
      <c r="F125" s="621"/>
      <c r="G125" s="702"/>
      <c r="H125" s="144">
        <v>3847</v>
      </c>
      <c r="I125" s="76"/>
      <c r="J125" s="106">
        <f t="shared" si="30"/>
        <v>0</v>
      </c>
      <c r="K125" s="647"/>
      <c r="L125" s="147">
        <f t="shared" si="31"/>
        <v>3847</v>
      </c>
      <c r="M125" s="109">
        <f t="shared" si="32"/>
        <v>0</v>
      </c>
      <c r="N125" s="72">
        <v>0.66900000000000004</v>
      </c>
      <c r="O125" s="101">
        <v>107</v>
      </c>
      <c r="P125" s="759"/>
      <c r="Q125" s="7">
        <f t="shared" si="28"/>
        <v>0</v>
      </c>
      <c r="R125" s="7">
        <f t="shared" si="29"/>
        <v>0</v>
      </c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</row>
    <row r="126" spans="1:47" s="8" customFormat="1" ht="17.25" customHeight="1">
      <c r="A126" s="747"/>
      <c r="B126" s="298" t="s">
        <v>1201</v>
      </c>
      <c r="C126" s="649" t="s">
        <v>745</v>
      </c>
      <c r="D126" s="643" t="s">
        <v>746</v>
      </c>
      <c r="E126" s="620" t="s">
        <v>470</v>
      </c>
      <c r="F126" s="620" t="s">
        <v>527</v>
      </c>
      <c r="G126" s="651">
        <f>H126+H127</f>
        <v>8060</v>
      </c>
      <c r="H126" s="145">
        <v>3305</v>
      </c>
      <c r="I126" s="75"/>
      <c r="J126" s="105">
        <f t="shared" si="30"/>
        <v>0</v>
      </c>
      <c r="K126" s="638">
        <f>SUM(G126-(G126*J126))</f>
        <v>8060</v>
      </c>
      <c r="L126" s="146">
        <f t="shared" si="31"/>
        <v>3305</v>
      </c>
      <c r="M126" s="108">
        <f t="shared" si="32"/>
        <v>0</v>
      </c>
      <c r="N126" s="70">
        <v>0.45200000000000001</v>
      </c>
      <c r="O126" s="100">
        <v>58</v>
      </c>
      <c r="P126" s="759"/>
      <c r="Q126" s="7">
        <f t="shared" si="28"/>
        <v>0</v>
      </c>
      <c r="R126" s="7">
        <f t="shared" si="29"/>
        <v>0</v>
      </c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</row>
    <row r="127" spans="1:47" s="8" customFormat="1" ht="37.5" customHeight="1" thickBot="1">
      <c r="A127" s="748"/>
      <c r="B127" s="300" t="s">
        <v>1200</v>
      </c>
      <c r="C127" s="700"/>
      <c r="D127" s="706"/>
      <c r="E127" s="621"/>
      <c r="F127" s="621"/>
      <c r="G127" s="702"/>
      <c r="H127" s="144">
        <v>4755</v>
      </c>
      <c r="I127" s="76"/>
      <c r="J127" s="106">
        <f t="shared" si="30"/>
        <v>0</v>
      </c>
      <c r="K127" s="647"/>
      <c r="L127" s="147">
        <f t="shared" si="31"/>
        <v>4755</v>
      </c>
      <c r="M127" s="109">
        <f t="shared" si="32"/>
        <v>0</v>
      </c>
      <c r="N127" s="72">
        <v>0.66900000000000004</v>
      </c>
      <c r="O127" s="101">
        <v>117</v>
      </c>
      <c r="P127" s="759"/>
      <c r="Q127" s="7">
        <f t="shared" si="28"/>
        <v>0</v>
      </c>
      <c r="R127" s="7">
        <f t="shared" si="29"/>
        <v>0</v>
      </c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</row>
    <row r="128" spans="1:47" s="8" customFormat="1" ht="15" customHeight="1">
      <c r="A128" s="749" t="s">
        <v>1135</v>
      </c>
      <c r="B128" s="271" t="s">
        <v>1087</v>
      </c>
      <c r="C128" s="751" t="s">
        <v>762</v>
      </c>
      <c r="D128" s="740" t="s">
        <v>763</v>
      </c>
      <c r="E128" s="686" t="s">
        <v>470</v>
      </c>
      <c r="F128" s="686" t="s">
        <v>527</v>
      </c>
      <c r="G128" s="745">
        <f>H128+H129</f>
        <v>8060</v>
      </c>
      <c r="H128" s="146">
        <v>3580</v>
      </c>
      <c r="I128" s="263"/>
      <c r="J128" s="105">
        <f t="shared" si="30"/>
        <v>0</v>
      </c>
      <c r="K128" s="638">
        <f>SUM(G128-(G128*J128))</f>
        <v>8060</v>
      </c>
      <c r="L128" s="146">
        <f t="shared" si="31"/>
        <v>3580</v>
      </c>
      <c r="M128" s="108">
        <f t="shared" si="32"/>
        <v>0</v>
      </c>
      <c r="N128" s="70">
        <v>0.45200000000000001</v>
      </c>
      <c r="O128" s="100">
        <v>58</v>
      </c>
      <c r="P128" s="759"/>
      <c r="Q128" s="7">
        <f t="shared" si="28"/>
        <v>0</v>
      </c>
      <c r="R128" s="7">
        <f t="shared" si="29"/>
        <v>0</v>
      </c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</row>
    <row r="129" spans="1:47" s="8" customFormat="1" ht="15" customHeight="1" thickBot="1">
      <c r="A129" s="750"/>
      <c r="B129" s="274" t="s">
        <v>1085</v>
      </c>
      <c r="C129" s="752"/>
      <c r="D129" s="744"/>
      <c r="E129" s="687"/>
      <c r="F129" s="687"/>
      <c r="G129" s="746"/>
      <c r="H129" s="275">
        <v>4480</v>
      </c>
      <c r="I129" s="77"/>
      <c r="J129" s="107">
        <f t="shared" si="30"/>
        <v>0</v>
      </c>
      <c r="K129" s="639"/>
      <c r="L129" s="148">
        <f t="shared" si="31"/>
        <v>4480</v>
      </c>
      <c r="M129" s="110">
        <f t="shared" si="32"/>
        <v>0</v>
      </c>
      <c r="N129" s="72">
        <v>0.66900000000000004</v>
      </c>
      <c r="O129" s="101">
        <v>117</v>
      </c>
      <c r="P129" s="759"/>
      <c r="Q129" s="7">
        <f t="shared" si="28"/>
        <v>0</v>
      </c>
      <c r="R129" s="7">
        <f t="shared" si="29"/>
        <v>0</v>
      </c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</row>
    <row r="130" spans="1:47" s="8" customFormat="1" ht="18" customHeight="1">
      <c r="A130" s="614" t="s">
        <v>1202</v>
      </c>
      <c r="B130" s="293" t="s">
        <v>1203</v>
      </c>
      <c r="C130" s="649" t="s">
        <v>749</v>
      </c>
      <c r="D130" s="643" t="s">
        <v>764</v>
      </c>
      <c r="E130" s="620" t="s">
        <v>625</v>
      </c>
      <c r="F130" s="620" t="s">
        <v>629</v>
      </c>
      <c r="G130" s="651">
        <f>H130+H131</f>
        <v>8990</v>
      </c>
      <c r="H130" s="145">
        <v>3499</v>
      </c>
      <c r="I130" s="75"/>
      <c r="J130" s="105">
        <f t="shared" si="30"/>
        <v>0</v>
      </c>
      <c r="K130" s="638">
        <f>SUM(G130-(G130*J130))</f>
        <v>8990</v>
      </c>
      <c r="L130" s="146">
        <f>SUM(H130-(H130*J130))</f>
        <v>3499</v>
      </c>
      <c r="M130" s="108">
        <f>I130*L130</f>
        <v>0</v>
      </c>
      <c r="N130" s="70">
        <v>0.45200000000000001</v>
      </c>
      <c r="O130" s="100">
        <v>60</v>
      </c>
      <c r="P130" s="759"/>
      <c r="Q130" s="7">
        <f t="shared" si="28"/>
        <v>0</v>
      </c>
      <c r="R130" s="7">
        <f t="shared" si="29"/>
        <v>0</v>
      </c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</row>
    <row r="131" spans="1:47" s="8" customFormat="1" ht="15.75" customHeight="1" thickBot="1">
      <c r="A131" s="769"/>
      <c r="B131" s="295" t="s">
        <v>791</v>
      </c>
      <c r="C131" s="650"/>
      <c r="D131" s="644"/>
      <c r="E131" s="621"/>
      <c r="F131" s="621"/>
      <c r="G131" s="652"/>
      <c r="H131" s="144">
        <v>5491</v>
      </c>
      <c r="I131" s="77"/>
      <c r="J131" s="107">
        <f t="shared" si="30"/>
        <v>0</v>
      </c>
      <c r="K131" s="639"/>
      <c r="L131" s="148">
        <f>SUM(H131-(H131*J131))</f>
        <v>5491</v>
      </c>
      <c r="M131" s="110">
        <f>I131*L131</f>
        <v>0</v>
      </c>
      <c r="N131" s="74">
        <v>0.66900000000000004</v>
      </c>
      <c r="O131" s="102">
        <v>117</v>
      </c>
      <c r="P131" s="759"/>
      <c r="Q131" s="7">
        <f t="shared" si="28"/>
        <v>0</v>
      </c>
      <c r="R131" s="7">
        <f t="shared" si="29"/>
        <v>0</v>
      </c>
    </row>
    <row r="132" spans="1:47" s="8" customFormat="1" ht="15" customHeight="1">
      <c r="A132" s="697" t="s">
        <v>1134</v>
      </c>
      <c r="B132" s="294" t="s">
        <v>1088</v>
      </c>
      <c r="C132" s="751" t="s">
        <v>749</v>
      </c>
      <c r="D132" s="740" t="s">
        <v>764</v>
      </c>
      <c r="E132" s="686" t="s">
        <v>625</v>
      </c>
      <c r="F132" s="686" t="s">
        <v>629</v>
      </c>
      <c r="G132" s="757">
        <f>H132+H133</f>
        <v>8990</v>
      </c>
      <c r="H132" s="146">
        <v>3590</v>
      </c>
      <c r="I132" s="75"/>
      <c r="J132" s="105">
        <f t="shared" si="30"/>
        <v>0</v>
      </c>
      <c r="K132" s="638">
        <f>SUM(G132-(G132*J132))</f>
        <v>8990</v>
      </c>
      <c r="L132" s="146">
        <f t="shared" si="31"/>
        <v>3590</v>
      </c>
      <c r="M132" s="108">
        <f t="shared" si="32"/>
        <v>0</v>
      </c>
      <c r="N132" s="70">
        <v>0.45200000000000001</v>
      </c>
      <c r="O132" s="100">
        <v>60</v>
      </c>
      <c r="P132" s="759"/>
      <c r="Q132" s="7">
        <f t="shared" si="28"/>
        <v>0</v>
      </c>
      <c r="R132" s="7">
        <f t="shared" si="29"/>
        <v>0</v>
      </c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</row>
    <row r="133" spans="1:47" s="8" customFormat="1" ht="15" customHeight="1" thickBot="1">
      <c r="A133" s="761"/>
      <c r="B133" s="273" t="s">
        <v>1089</v>
      </c>
      <c r="C133" s="762"/>
      <c r="D133" s="741"/>
      <c r="E133" s="687"/>
      <c r="F133" s="687"/>
      <c r="G133" s="758"/>
      <c r="H133" s="148">
        <v>5400</v>
      </c>
      <c r="I133" s="77"/>
      <c r="J133" s="107">
        <f t="shared" si="30"/>
        <v>0</v>
      </c>
      <c r="K133" s="639"/>
      <c r="L133" s="148">
        <f t="shared" si="31"/>
        <v>5400</v>
      </c>
      <c r="M133" s="110">
        <f t="shared" si="32"/>
        <v>0</v>
      </c>
      <c r="N133" s="74">
        <v>0.66900000000000004</v>
      </c>
      <c r="O133" s="102">
        <v>117</v>
      </c>
      <c r="P133" s="763"/>
      <c r="Q133" s="7">
        <f t="shared" si="28"/>
        <v>0</v>
      </c>
      <c r="R133" s="7">
        <f t="shared" si="29"/>
        <v>0</v>
      </c>
    </row>
    <row r="134" spans="1:47" ht="15" customHeight="1" thickBot="1">
      <c r="A134" s="672"/>
      <c r="B134" s="672"/>
      <c r="C134" s="672"/>
      <c r="D134" s="672"/>
      <c r="E134" s="672"/>
      <c r="F134" s="672"/>
      <c r="G134" s="672"/>
      <c r="H134" s="672"/>
      <c r="I134" s="672"/>
      <c r="J134" s="672"/>
      <c r="K134" s="672"/>
      <c r="L134" s="672"/>
      <c r="M134" s="672"/>
      <c r="N134" s="672"/>
      <c r="O134" s="672"/>
      <c r="Q134" s="7">
        <f t="shared" si="28"/>
        <v>0</v>
      </c>
      <c r="R134" s="7">
        <f t="shared" si="29"/>
        <v>0</v>
      </c>
    </row>
    <row r="135" spans="1:47" ht="30" customHeight="1" thickBot="1">
      <c r="A135" s="137" t="s">
        <v>381</v>
      </c>
      <c r="B135" s="770" t="s">
        <v>383</v>
      </c>
      <c r="C135" s="771"/>
      <c r="D135" s="771"/>
      <c r="E135" s="771"/>
      <c r="F135" s="771"/>
      <c r="G135" s="772"/>
      <c r="H135" s="137"/>
      <c r="I135" s="137"/>
      <c r="J135" s="137"/>
      <c r="K135" s="137"/>
      <c r="L135" s="137"/>
      <c r="M135" s="137"/>
      <c r="N135" s="137"/>
      <c r="O135" s="137"/>
      <c r="P135" s="163"/>
      <c r="Q135" s="7">
        <f t="shared" si="28"/>
        <v>0</v>
      </c>
      <c r="R135" s="7">
        <f t="shared" si="29"/>
        <v>0</v>
      </c>
    </row>
    <row r="136" spans="1:47" ht="35.25" customHeight="1" thickBot="1">
      <c r="A136" s="132" t="s">
        <v>128</v>
      </c>
      <c r="B136" s="653" t="s">
        <v>33</v>
      </c>
      <c r="C136" s="653"/>
      <c r="D136" s="653"/>
      <c r="E136" s="438"/>
      <c r="F136" s="56"/>
      <c r="G136" s="397"/>
      <c r="H136" s="393">
        <v>292</v>
      </c>
      <c r="I136" s="77"/>
      <c r="J136" s="73">
        <f>$O$3</f>
        <v>0</v>
      </c>
      <c r="K136" s="112"/>
      <c r="L136" s="104">
        <f>SUM(H136-(H136*J136))</f>
        <v>292</v>
      </c>
      <c r="M136" s="80">
        <f>I136*L136</f>
        <v>0</v>
      </c>
      <c r="N136" s="70">
        <v>4.0000000000000001E-3</v>
      </c>
      <c r="O136" s="100">
        <v>0.97</v>
      </c>
      <c r="P136" s="140"/>
      <c r="Q136" s="7">
        <f t="shared" si="28"/>
        <v>0</v>
      </c>
      <c r="R136" s="7">
        <f t="shared" si="29"/>
        <v>0</v>
      </c>
    </row>
    <row r="137" spans="1:47" ht="27.75" customHeight="1" thickBot="1">
      <c r="A137" s="132" t="s">
        <v>346</v>
      </c>
      <c r="B137" s="653" t="s">
        <v>949</v>
      </c>
      <c r="C137" s="653"/>
      <c r="D137" s="653"/>
      <c r="E137" s="438"/>
      <c r="F137" s="56"/>
      <c r="G137" s="397"/>
      <c r="H137" s="393">
        <v>243</v>
      </c>
      <c r="I137" s="77"/>
      <c r="J137" s="73">
        <f>$O$3</f>
        <v>0</v>
      </c>
      <c r="K137" s="112"/>
      <c r="L137" s="104">
        <f>SUM(H137-(H137*J137))</f>
        <v>243</v>
      </c>
      <c r="M137" s="80">
        <f>I137*L137</f>
        <v>0</v>
      </c>
      <c r="N137" s="70">
        <v>4.0000000000000001E-3</v>
      </c>
      <c r="O137" s="100">
        <v>0.97</v>
      </c>
      <c r="P137" s="164"/>
      <c r="Q137" s="7">
        <f t="shared" si="28"/>
        <v>0</v>
      </c>
      <c r="R137" s="7">
        <f t="shared" si="29"/>
        <v>0</v>
      </c>
    </row>
    <row r="138" spans="1:47" ht="31.5" customHeight="1" thickBot="1">
      <c r="A138" s="132" t="s">
        <v>198</v>
      </c>
      <c r="B138" s="653" t="s">
        <v>256</v>
      </c>
      <c r="C138" s="653"/>
      <c r="D138" s="653"/>
      <c r="E138" s="438"/>
      <c r="F138" s="56"/>
      <c r="G138" s="397"/>
      <c r="H138" s="393">
        <v>223</v>
      </c>
      <c r="I138" s="77"/>
      <c r="J138" s="73">
        <f>$O$3</f>
        <v>0</v>
      </c>
      <c r="K138" s="112"/>
      <c r="L138" s="104">
        <f>SUM(H138-(H138*J138))</f>
        <v>223</v>
      </c>
      <c r="M138" s="80">
        <f>I138*L138</f>
        <v>0</v>
      </c>
      <c r="N138" s="70">
        <v>4.0000000000000001E-3</v>
      </c>
      <c r="O138" s="100">
        <v>0.8</v>
      </c>
      <c r="P138" s="139"/>
      <c r="Q138" s="7">
        <f t="shared" si="28"/>
        <v>0</v>
      </c>
      <c r="R138" s="7">
        <f t="shared" si="29"/>
        <v>0</v>
      </c>
    </row>
    <row r="139" spans="1:47" ht="45.75" customHeight="1" thickBot="1">
      <c r="A139" s="132" t="s">
        <v>348</v>
      </c>
      <c r="B139" s="653" t="s">
        <v>950</v>
      </c>
      <c r="C139" s="653"/>
      <c r="D139" s="653"/>
      <c r="E139" s="438"/>
      <c r="F139" s="56"/>
      <c r="G139" s="397"/>
      <c r="H139" s="393">
        <v>223</v>
      </c>
      <c r="I139" s="77"/>
      <c r="J139" s="73">
        <f>$O$3</f>
        <v>0</v>
      </c>
      <c r="K139" s="112"/>
      <c r="L139" s="104">
        <f>SUM(H139-(H139*J139))</f>
        <v>223</v>
      </c>
      <c r="M139" s="80">
        <f>I139*L139</f>
        <v>0</v>
      </c>
      <c r="N139" s="70">
        <v>4.0000000000000001E-3</v>
      </c>
      <c r="O139" s="100">
        <v>0.8</v>
      </c>
      <c r="P139" s="139"/>
      <c r="Q139" s="7">
        <f t="shared" si="28"/>
        <v>0</v>
      </c>
      <c r="R139" s="7">
        <f t="shared" si="29"/>
        <v>0</v>
      </c>
    </row>
    <row r="140" spans="1:47" ht="31.5" customHeight="1" thickBot="1">
      <c r="A140" s="132" t="s">
        <v>24</v>
      </c>
      <c r="B140" s="653" t="s">
        <v>238</v>
      </c>
      <c r="C140" s="653"/>
      <c r="D140" s="653"/>
      <c r="E140" s="438"/>
      <c r="F140" s="56"/>
      <c r="G140" s="397"/>
      <c r="H140" s="393">
        <v>543</v>
      </c>
      <c r="I140" s="77"/>
      <c r="J140" s="73">
        <f t="shared" ref="J140:J157" si="33">$O$3</f>
        <v>0</v>
      </c>
      <c r="K140" s="112"/>
      <c r="L140" s="104">
        <f t="shared" ref="L140:L160" si="34">SUM(H140-(H140*J140))</f>
        <v>543</v>
      </c>
      <c r="M140" s="80">
        <f t="shared" ref="M140:M146" si="35">I140*L140</f>
        <v>0</v>
      </c>
      <c r="N140" s="70"/>
      <c r="O140" s="100"/>
      <c r="P140" s="139"/>
      <c r="Q140" s="7">
        <f t="shared" si="28"/>
        <v>0</v>
      </c>
      <c r="R140" s="7">
        <f t="shared" si="29"/>
        <v>0</v>
      </c>
    </row>
    <row r="141" spans="1:47" s="8" customFormat="1" ht="44.25" customHeight="1" thickBot="1">
      <c r="A141" s="132" t="s">
        <v>281</v>
      </c>
      <c r="B141" s="653" t="s">
        <v>1063</v>
      </c>
      <c r="C141" s="653"/>
      <c r="D141" s="653"/>
      <c r="E141" s="438"/>
      <c r="F141" s="56"/>
      <c r="G141" s="397"/>
      <c r="H141" s="393">
        <v>543</v>
      </c>
      <c r="I141" s="77"/>
      <c r="J141" s="73">
        <f t="shared" si="33"/>
        <v>0</v>
      </c>
      <c r="K141" s="112"/>
      <c r="L141" s="104">
        <f>SUM(H141-(H141*J141))</f>
        <v>543</v>
      </c>
      <c r="M141" s="80">
        <f t="shared" si="35"/>
        <v>0</v>
      </c>
      <c r="N141" s="70">
        <v>4.0000000000000001E-3</v>
      </c>
      <c r="O141" s="100">
        <v>0.33</v>
      </c>
      <c r="P141" s="139"/>
      <c r="Q141" s="7">
        <f t="shared" si="28"/>
        <v>0</v>
      </c>
      <c r="R141" s="7">
        <f t="shared" si="29"/>
        <v>0</v>
      </c>
    </row>
    <row r="142" spans="1:47" s="8" customFormat="1" ht="28.5" customHeight="1" thickBot="1">
      <c r="A142" s="132" t="s">
        <v>206</v>
      </c>
      <c r="B142" s="653" t="s">
        <v>136</v>
      </c>
      <c r="C142" s="653"/>
      <c r="D142" s="653"/>
      <c r="E142" s="438"/>
      <c r="F142" s="56"/>
      <c r="G142" s="397"/>
      <c r="H142" s="393">
        <v>543</v>
      </c>
      <c r="I142" s="77"/>
      <c r="J142" s="73">
        <f t="shared" si="33"/>
        <v>0</v>
      </c>
      <c r="K142" s="112"/>
      <c r="L142" s="104">
        <f t="shared" si="34"/>
        <v>543</v>
      </c>
      <c r="M142" s="80">
        <f t="shared" si="35"/>
        <v>0</v>
      </c>
      <c r="N142" s="70"/>
      <c r="O142" s="100"/>
      <c r="P142" s="139"/>
      <c r="Q142" s="7">
        <f t="shared" si="28"/>
        <v>0</v>
      </c>
      <c r="R142" s="7">
        <f t="shared" si="29"/>
        <v>0</v>
      </c>
    </row>
    <row r="143" spans="1:47" ht="24.75" customHeight="1" thickBot="1">
      <c r="A143" s="132" t="s">
        <v>341</v>
      </c>
      <c r="B143" s="653" t="s">
        <v>318</v>
      </c>
      <c r="C143" s="653"/>
      <c r="D143" s="653"/>
      <c r="E143" s="438"/>
      <c r="F143" s="56"/>
      <c r="G143" s="397"/>
      <c r="H143" s="393">
        <v>1557</v>
      </c>
      <c r="I143" s="77"/>
      <c r="J143" s="73">
        <f t="shared" si="33"/>
        <v>0</v>
      </c>
      <c r="K143" s="112"/>
      <c r="L143" s="104">
        <f t="shared" si="34"/>
        <v>1557</v>
      </c>
      <c r="M143" s="80">
        <f t="shared" si="35"/>
        <v>0</v>
      </c>
      <c r="N143" s="70">
        <v>0.1</v>
      </c>
      <c r="O143" s="100">
        <v>2</v>
      </c>
      <c r="P143" s="165"/>
      <c r="Q143" s="7">
        <f t="shared" si="28"/>
        <v>0</v>
      </c>
      <c r="R143" s="7">
        <f t="shared" si="29"/>
        <v>0</v>
      </c>
    </row>
    <row r="144" spans="1:47" ht="24.75" customHeight="1" thickBot="1">
      <c r="A144" s="132" t="s">
        <v>564</v>
      </c>
      <c r="B144" s="653"/>
      <c r="C144" s="653"/>
      <c r="D144" s="653"/>
      <c r="E144" s="438"/>
      <c r="F144" s="56"/>
      <c r="G144" s="397"/>
      <c r="H144" s="393">
        <v>1557</v>
      </c>
      <c r="I144" s="77"/>
      <c r="J144" s="73">
        <f t="shared" si="33"/>
        <v>0</v>
      </c>
      <c r="K144" s="112"/>
      <c r="L144" s="104"/>
      <c r="M144" s="80">
        <f t="shared" si="35"/>
        <v>0</v>
      </c>
      <c r="N144" s="70"/>
      <c r="O144" s="100"/>
      <c r="P144" s="165"/>
      <c r="Q144" s="7">
        <f t="shared" si="28"/>
        <v>0</v>
      </c>
      <c r="R144" s="7">
        <f t="shared" si="29"/>
        <v>0</v>
      </c>
    </row>
    <row r="145" spans="1:18" ht="30" customHeight="1" thickBot="1">
      <c r="A145" s="132" t="s">
        <v>386</v>
      </c>
      <c r="B145" s="653" t="s">
        <v>319</v>
      </c>
      <c r="C145" s="653"/>
      <c r="D145" s="653"/>
      <c r="E145" s="438"/>
      <c r="F145" s="56"/>
      <c r="G145" s="397"/>
      <c r="H145" s="393">
        <v>1756</v>
      </c>
      <c r="I145" s="77"/>
      <c r="J145" s="73">
        <f t="shared" si="33"/>
        <v>0</v>
      </c>
      <c r="K145" s="112"/>
      <c r="L145" s="104">
        <f t="shared" si="34"/>
        <v>1756</v>
      </c>
      <c r="M145" s="80">
        <f t="shared" si="35"/>
        <v>0</v>
      </c>
      <c r="N145" s="70"/>
      <c r="O145" s="100"/>
      <c r="P145" s="165"/>
      <c r="Q145" s="7">
        <f t="shared" si="28"/>
        <v>0</v>
      </c>
      <c r="R145" s="7">
        <f t="shared" si="29"/>
        <v>0</v>
      </c>
    </row>
    <row r="146" spans="1:18" ht="32.25" customHeight="1" thickBot="1">
      <c r="A146" s="132" t="s">
        <v>255</v>
      </c>
      <c r="B146" s="653" t="s">
        <v>208</v>
      </c>
      <c r="C146" s="653"/>
      <c r="D146" s="653"/>
      <c r="E146" s="438"/>
      <c r="F146" s="56"/>
      <c r="G146" s="397"/>
      <c r="H146" s="393">
        <v>121</v>
      </c>
      <c r="I146" s="77"/>
      <c r="J146" s="73">
        <f t="shared" si="33"/>
        <v>0</v>
      </c>
      <c r="K146" s="112"/>
      <c r="L146" s="104">
        <f t="shared" si="34"/>
        <v>121</v>
      </c>
      <c r="M146" s="80">
        <f t="shared" si="35"/>
        <v>0</v>
      </c>
      <c r="N146" s="70"/>
      <c r="O146" s="100"/>
      <c r="P146" s="165"/>
      <c r="Q146" s="7">
        <f t="shared" si="28"/>
        <v>0</v>
      </c>
      <c r="R146" s="7">
        <f t="shared" si="29"/>
        <v>0</v>
      </c>
    </row>
    <row r="147" spans="1:18" ht="30" customHeight="1" thickBot="1">
      <c r="A147" s="132" t="s">
        <v>207</v>
      </c>
      <c r="B147" s="653" t="s">
        <v>209</v>
      </c>
      <c r="C147" s="653"/>
      <c r="D147" s="653"/>
      <c r="E147" s="438"/>
      <c r="F147" s="56"/>
      <c r="G147" s="397"/>
      <c r="H147" s="393">
        <v>93</v>
      </c>
      <c r="I147" s="77"/>
      <c r="J147" s="73">
        <f t="shared" si="33"/>
        <v>0</v>
      </c>
      <c r="K147" s="112"/>
      <c r="L147" s="104">
        <f t="shared" si="34"/>
        <v>93</v>
      </c>
      <c r="M147" s="80">
        <f t="shared" ref="M147:M160" si="36">I147*L147</f>
        <v>0</v>
      </c>
      <c r="N147" s="70"/>
      <c r="O147" s="100"/>
      <c r="P147" s="165"/>
      <c r="Q147" s="7">
        <f t="shared" si="28"/>
        <v>0</v>
      </c>
      <c r="R147" s="7">
        <f t="shared" si="29"/>
        <v>0</v>
      </c>
    </row>
    <row r="148" spans="1:18" ht="30" customHeight="1" thickBot="1">
      <c r="A148" s="132" t="s">
        <v>210</v>
      </c>
      <c r="B148" s="653" t="s">
        <v>211</v>
      </c>
      <c r="C148" s="653"/>
      <c r="D148" s="653"/>
      <c r="E148" s="438"/>
      <c r="F148" s="56"/>
      <c r="G148" s="397"/>
      <c r="H148" s="393">
        <v>121</v>
      </c>
      <c r="I148" s="77"/>
      <c r="J148" s="73">
        <f t="shared" si="33"/>
        <v>0</v>
      </c>
      <c r="K148" s="112"/>
      <c r="L148" s="104">
        <f t="shared" si="34"/>
        <v>121</v>
      </c>
      <c r="M148" s="80">
        <f t="shared" si="36"/>
        <v>0</v>
      </c>
      <c r="N148" s="70"/>
      <c r="O148" s="100"/>
      <c r="P148" s="165"/>
      <c r="Q148" s="7">
        <f t="shared" si="28"/>
        <v>0</v>
      </c>
      <c r="R148" s="7">
        <f t="shared" si="29"/>
        <v>0</v>
      </c>
    </row>
    <row r="149" spans="1:18" ht="30" customHeight="1" thickBot="1">
      <c r="A149" s="132" t="s">
        <v>183</v>
      </c>
      <c r="B149" s="653" t="s">
        <v>320</v>
      </c>
      <c r="C149" s="653"/>
      <c r="D149" s="653"/>
      <c r="E149" s="438"/>
      <c r="F149" s="56"/>
      <c r="G149" s="397"/>
      <c r="H149" s="393">
        <v>154</v>
      </c>
      <c r="I149" s="77"/>
      <c r="J149" s="73">
        <f t="shared" si="33"/>
        <v>0</v>
      </c>
      <c r="K149" s="112"/>
      <c r="L149" s="104">
        <f t="shared" si="34"/>
        <v>154</v>
      </c>
      <c r="M149" s="80">
        <f t="shared" si="36"/>
        <v>0</v>
      </c>
      <c r="N149" s="70">
        <v>4.0000000000000001E-3</v>
      </c>
      <c r="O149" s="100">
        <v>0.68100000000000005</v>
      </c>
      <c r="P149" s="139"/>
      <c r="Q149" s="7">
        <f t="shared" si="28"/>
        <v>0</v>
      </c>
      <c r="R149" s="7">
        <f t="shared" si="29"/>
        <v>0</v>
      </c>
    </row>
    <row r="150" spans="1:18" ht="30" customHeight="1" thickBot="1">
      <c r="A150" s="132" t="s">
        <v>638</v>
      </c>
      <c r="B150" s="653" t="s">
        <v>320</v>
      </c>
      <c r="C150" s="653"/>
      <c r="D150" s="653"/>
      <c r="E150" s="438"/>
      <c r="F150" s="56"/>
      <c r="G150" s="397"/>
      <c r="H150" s="393">
        <v>202</v>
      </c>
      <c r="I150" s="77"/>
      <c r="J150" s="73">
        <f t="shared" si="33"/>
        <v>0</v>
      </c>
      <c r="K150" s="112"/>
      <c r="L150" s="104">
        <f t="shared" si="34"/>
        <v>202</v>
      </c>
      <c r="M150" s="80">
        <f t="shared" si="36"/>
        <v>0</v>
      </c>
      <c r="N150" s="70"/>
      <c r="O150" s="100"/>
      <c r="P150" s="139"/>
      <c r="Q150" s="7">
        <f t="shared" si="28"/>
        <v>0</v>
      </c>
      <c r="R150" s="7">
        <f t="shared" si="29"/>
        <v>0</v>
      </c>
    </row>
    <row r="151" spans="1:18" ht="30" customHeight="1" thickBot="1">
      <c r="A151" s="132" t="s">
        <v>212</v>
      </c>
      <c r="B151" s="653" t="s">
        <v>137</v>
      </c>
      <c r="C151" s="653"/>
      <c r="D151" s="653"/>
      <c r="E151" s="438"/>
      <c r="F151" s="56"/>
      <c r="G151" s="397"/>
      <c r="H151" s="393">
        <v>178</v>
      </c>
      <c r="I151" s="77"/>
      <c r="J151" s="73">
        <f t="shared" si="33"/>
        <v>0</v>
      </c>
      <c r="K151" s="112"/>
      <c r="L151" s="104">
        <f t="shared" si="34"/>
        <v>178</v>
      </c>
      <c r="M151" s="80">
        <f t="shared" si="36"/>
        <v>0</v>
      </c>
      <c r="N151" s="70"/>
      <c r="O151" s="100"/>
      <c r="P151" s="139"/>
      <c r="Q151" s="7">
        <f t="shared" si="28"/>
        <v>0</v>
      </c>
      <c r="R151" s="7">
        <f t="shared" si="29"/>
        <v>0</v>
      </c>
    </row>
    <row r="152" spans="1:18" ht="30" customHeight="1" thickBot="1">
      <c r="A152" s="132" t="s">
        <v>214</v>
      </c>
      <c r="B152" s="653" t="s">
        <v>213</v>
      </c>
      <c r="C152" s="653"/>
      <c r="D152" s="653"/>
      <c r="E152" s="438"/>
      <c r="F152" s="56"/>
      <c r="G152" s="397"/>
      <c r="H152" s="393">
        <v>178</v>
      </c>
      <c r="I152" s="77"/>
      <c r="J152" s="73">
        <f t="shared" si="33"/>
        <v>0</v>
      </c>
      <c r="K152" s="112"/>
      <c r="L152" s="104">
        <f t="shared" si="34"/>
        <v>178</v>
      </c>
      <c r="M152" s="80">
        <f t="shared" si="36"/>
        <v>0</v>
      </c>
      <c r="N152" s="70"/>
      <c r="O152" s="100"/>
      <c r="P152" s="139"/>
      <c r="Q152" s="7">
        <f t="shared" si="28"/>
        <v>0</v>
      </c>
      <c r="R152" s="7">
        <f t="shared" si="29"/>
        <v>0</v>
      </c>
    </row>
    <row r="153" spans="1:18" ht="30" customHeight="1" thickBot="1">
      <c r="A153" s="132" t="s">
        <v>215</v>
      </c>
      <c r="B153" s="653" t="s">
        <v>217</v>
      </c>
      <c r="C153" s="653"/>
      <c r="D153" s="653"/>
      <c r="E153" s="438"/>
      <c r="F153" s="56"/>
      <c r="G153" s="397"/>
      <c r="H153" s="393">
        <v>750</v>
      </c>
      <c r="I153" s="77"/>
      <c r="J153" s="73">
        <f t="shared" si="33"/>
        <v>0</v>
      </c>
      <c r="K153" s="112"/>
      <c r="L153" s="104">
        <f>SUM(H153-(H153*J153))</f>
        <v>750</v>
      </c>
      <c r="M153" s="80">
        <f>I153*L153</f>
        <v>0</v>
      </c>
      <c r="N153" s="70"/>
      <c r="O153" s="100"/>
      <c r="P153" s="139"/>
      <c r="Q153" s="7">
        <f t="shared" si="28"/>
        <v>0</v>
      </c>
      <c r="R153" s="7">
        <f t="shared" si="29"/>
        <v>0</v>
      </c>
    </row>
    <row r="154" spans="1:18" ht="30" customHeight="1" thickBot="1">
      <c r="A154" s="132" t="s">
        <v>216</v>
      </c>
      <c r="B154" s="653" t="s">
        <v>217</v>
      </c>
      <c r="C154" s="653"/>
      <c r="D154" s="653"/>
      <c r="E154" s="438"/>
      <c r="F154" s="56"/>
      <c r="G154" s="397"/>
      <c r="H154" s="393">
        <v>965</v>
      </c>
      <c r="I154" s="77"/>
      <c r="J154" s="73">
        <f t="shared" si="33"/>
        <v>0</v>
      </c>
      <c r="K154" s="112"/>
      <c r="L154" s="104">
        <f t="shared" si="34"/>
        <v>965</v>
      </c>
      <c r="M154" s="80">
        <f t="shared" si="36"/>
        <v>0</v>
      </c>
      <c r="N154" s="70"/>
      <c r="O154" s="100"/>
      <c r="P154" s="139"/>
      <c r="Q154" s="7">
        <f t="shared" si="28"/>
        <v>0</v>
      </c>
      <c r="R154" s="7">
        <f t="shared" si="29"/>
        <v>0</v>
      </c>
    </row>
    <row r="155" spans="1:18" ht="30" customHeight="1" thickBot="1">
      <c r="A155" s="132" t="s">
        <v>645</v>
      </c>
      <c r="B155" s="653" t="s">
        <v>647</v>
      </c>
      <c r="C155" s="653"/>
      <c r="D155" s="653"/>
      <c r="E155" s="438"/>
      <c r="F155" s="56"/>
      <c r="G155" s="397"/>
      <c r="H155" s="393">
        <v>424</v>
      </c>
      <c r="I155" s="77"/>
      <c r="J155" s="73">
        <f t="shared" si="33"/>
        <v>0</v>
      </c>
      <c r="K155" s="112"/>
      <c r="L155" s="104">
        <f t="shared" si="34"/>
        <v>424</v>
      </c>
      <c r="M155" s="80">
        <f t="shared" si="36"/>
        <v>0</v>
      </c>
      <c r="N155" s="70"/>
      <c r="O155" s="100"/>
      <c r="P155" s="139"/>
      <c r="Q155" s="7">
        <f t="shared" si="28"/>
        <v>0</v>
      </c>
      <c r="R155" s="7">
        <f t="shared" si="29"/>
        <v>0</v>
      </c>
    </row>
    <row r="156" spans="1:18" ht="30" customHeight="1" thickBot="1">
      <c r="A156" s="132" t="s">
        <v>646</v>
      </c>
      <c r="B156" s="653" t="s">
        <v>647</v>
      </c>
      <c r="C156" s="653"/>
      <c r="D156" s="653"/>
      <c r="E156" s="438"/>
      <c r="F156" s="56"/>
      <c r="G156" s="397"/>
      <c r="H156" s="393">
        <v>424</v>
      </c>
      <c r="I156" s="77"/>
      <c r="J156" s="73">
        <f t="shared" si="33"/>
        <v>0</v>
      </c>
      <c r="K156" s="112"/>
      <c r="L156" s="104">
        <f t="shared" si="34"/>
        <v>424</v>
      </c>
      <c r="M156" s="80">
        <f t="shared" si="36"/>
        <v>0</v>
      </c>
      <c r="N156" s="70"/>
      <c r="O156" s="100"/>
      <c r="P156" s="139"/>
      <c r="Q156" s="7">
        <f t="shared" si="28"/>
        <v>0</v>
      </c>
      <c r="R156" s="7">
        <f t="shared" si="29"/>
        <v>0</v>
      </c>
    </row>
    <row r="157" spans="1:18" ht="30" customHeight="1" thickBot="1">
      <c r="A157" s="132" t="s">
        <v>138</v>
      </c>
      <c r="B157" s="653" t="s">
        <v>349</v>
      </c>
      <c r="C157" s="653"/>
      <c r="D157" s="653"/>
      <c r="E157" s="438"/>
      <c r="F157" s="56"/>
      <c r="G157" s="397"/>
      <c r="H157" s="393">
        <v>325</v>
      </c>
      <c r="I157" s="77"/>
      <c r="J157" s="73">
        <f t="shared" si="33"/>
        <v>0</v>
      </c>
      <c r="K157" s="112"/>
      <c r="L157" s="104">
        <f t="shared" si="34"/>
        <v>325</v>
      </c>
      <c r="M157" s="80">
        <f t="shared" si="36"/>
        <v>0</v>
      </c>
      <c r="N157" s="70"/>
      <c r="O157" s="100"/>
      <c r="P157" s="139"/>
      <c r="Q157" s="7">
        <f t="shared" si="28"/>
        <v>0</v>
      </c>
      <c r="R157" s="7">
        <f t="shared" si="29"/>
        <v>0</v>
      </c>
    </row>
    <row r="158" spans="1:18" ht="30" customHeight="1" thickBot="1">
      <c r="A158" s="132" t="s">
        <v>222</v>
      </c>
      <c r="B158" s="653" t="s">
        <v>221</v>
      </c>
      <c r="C158" s="653"/>
      <c r="D158" s="653"/>
      <c r="E158" s="438"/>
      <c r="F158" s="56"/>
      <c r="G158" s="397"/>
      <c r="H158" s="393">
        <v>158</v>
      </c>
      <c r="I158" s="77"/>
      <c r="J158" s="73">
        <f t="shared" ref="J158:J166" si="37">$O$3</f>
        <v>0</v>
      </c>
      <c r="K158" s="112"/>
      <c r="L158" s="104">
        <f t="shared" si="34"/>
        <v>158</v>
      </c>
      <c r="M158" s="80">
        <f t="shared" si="36"/>
        <v>0</v>
      </c>
      <c r="N158" s="70"/>
      <c r="O158" s="100"/>
      <c r="P158" s="139"/>
      <c r="Q158" s="7">
        <f t="shared" si="28"/>
        <v>0</v>
      </c>
      <c r="R158" s="7">
        <f t="shared" si="29"/>
        <v>0</v>
      </c>
    </row>
    <row r="159" spans="1:18" s="8" customFormat="1" ht="30" customHeight="1" thickBot="1">
      <c r="A159" s="149" t="s">
        <v>227</v>
      </c>
      <c r="B159" s="653" t="s">
        <v>340</v>
      </c>
      <c r="C159" s="653"/>
      <c r="D159" s="653"/>
      <c r="E159" s="438"/>
      <c r="F159" s="56"/>
      <c r="G159" s="397"/>
      <c r="H159" s="393">
        <v>450</v>
      </c>
      <c r="I159" s="77"/>
      <c r="J159" s="73">
        <f t="shared" si="37"/>
        <v>0</v>
      </c>
      <c r="K159" s="112"/>
      <c r="L159" s="104">
        <f t="shared" si="34"/>
        <v>450</v>
      </c>
      <c r="M159" s="80">
        <f t="shared" si="36"/>
        <v>0</v>
      </c>
      <c r="N159" s="70">
        <v>2.7E-2</v>
      </c>
      <c r="O159" s="100">
        <v>1</v>
      </c>
      <c r="P159" s="165"/>
      <c r="Q159" s="7">
        <f t="shared" ref="Q159:Q166" si="38">I159*N159</f>
        <v>0</v>
      </c>
      <c r="R159" s="7">
        <f t="shared" ref="R159:R166" si="39">I159*O159</f>
        <v>0</v>
      </c>
    </row>
    <row r="160" spans="1:18" ht="30" customHeight="1" thickBot="1">
      <c r="A160" s="132" t="s">
        <v>223</v>
      </c>
      <c r="B160" s="653" t="s">
        <v>131</v>
      </c>
      <c r="C160" s="653"/>
      <c r="D160" s="653"/>
      <c r="E160" s="438"/>
      <c r="F160" s="56"/>
      <c r="G160" s="397"/>
      <c r="H160" s="393">
        <v>381</v>
      </c>
      <c r="I160" s="77"/>
      <c r="J160" s="73">
        <f t="shared" si="37"/>
        <v>0</v>
      </c>
      <c r="K160" s="112"/>
      <c r="L160" s="104">
        <f t="shared" si="34"/>
        <v>381</v>
      </c>
      <c r="M160" s="80">
        <f t="shared" si="36"/>
        <v>0</v>
      </c>
      <c r="N160" s="70"/>
      <c r="O160" s="100"/>
      <c r="P160" s="139"/>
      <c r="Q160" s="7">
        <f t="shared" si="38"/>
        <v>0</v>
      </c>
      <c r="R160" s="7">
        <f t="shared" si="39"/>
        <v>0</v>
      </c>
    </row>
    <row r="161" spans="1:18" ht="30" customHeight="1" thickBot="1">
      <c r="A161" s="132" t="s">
        <v>253</v>
      </c>
      <c r="B161" s="653" t="s">
        <v>140</v>
      </c>
      <c r="C161" s="653"/>
      <c r="D161" s="653"/>
      <c r="E161" s="438"/>
      <c r="F161" s="56"/>
      <c r="G161" s="397"/>
      <c r="H161" s="393">
        <v>146</v>
      </c>
      <c r="I161" s="77"/>
      <c r="J161" s="73">
        <f t="shared" si="37"/>
        <v>0</v>
      </c>
      <c r="K161" s="112"/>
      <c r="L161" s="104">
        <f t="shared" ref="L161:L166" si="40">SUM(H161-(H161*J161))</f>
        <v>146</v>
      </c>
      <c r="M161" s="80">
        <f t="shared" ref="M161:M166" si="41">I161*L161</f>
        <v>0</v>
      </c>
      <c r="N161" s="70">
        <v>0.01</v>
      </c>
      <c r="O161" s="100">
        <v>1</v>
      </c>
      <c r="P161" s="139"/>
      <c r="Q161" s="7">
        <f t="shared" si="38"/>
        <v>0</v>
      </c>
      <c r="R161" s="7">
        <f t="shared" si="39"/>
        <v>0</v>
      </c>
    </row>
    <row r="162" spans="1:18" ht="30" customHeight="1" thickBot="1">
      <c r="A162" s="132" t="s">
        <v>254</v>
      </c>
      <c r="B162" s="653" t="s">
        <v>141</v>
      </c>
      <c r="C162" s="653"/>
      <c r="D162" s="653"/>
      <c r="E162" s="438"/>
      <c r="F162" s="56"/>
      <c r="G162" s="397"/>
      <c r="H162" s="393">
        <v>166</v>
      </c>
      <c r="I162" s="77"/>
      <c r="J162" s="73">
        <f t="shared" si="37"/>
        <v>0</v>
      </c>
      <c r="K162" s="112"/>
      <c r="L162" s="104">
        <f t="shared" si="40"/>
        <v>166</v>
      </c>
      <c r="M162" s="80">
        <f t="shared" si="41"/>
        <v>0</v>
      </c>
      <c r="N162" s="70">
        <v>0.122</v>
      </c>
      <c r="O162" s="100">
        <v>1</v>
      </c>
      <c r="P162" s="139"/>
      <c r="Q162" s="7">
        <f t="shared" si="38"/>
        <v>0</v>
      </c>
      <c r="R162" s="7">
        <f t="shared" si="39"/>
        <v>0</v>
      </c>
    </row>
    <row r="163" spans="1:18" ht="30" customHeight="1" thickBot="1">
      <c r="A163" s="132" t="s">
        <v>184</v>
      </c>
      <c r="B163" s="653" t="s">
        <v>143</v>
      </c>
      <c r="C163" s="653"/>
      <c r="D163" s="653"/>
      <c r="E163" s="438"/>
      <c r="F163" s="56"/>
      <c r="G163" s="397"/>
      <c r="H163" s="393">
        <v>113</v>
      </c>
      <c r="I163" s="77"/>
      <c r="J163" s="73">
        <f t="shared" si="37"/>
        <v>0</v>
      </c>
      <c r="K163" s="112"/>
      <c r="L163" s="104">
        <f t="shared" si="40"/>
        <v>113</v>
      </c>
      <c r="M163" s="80">
        <f t="shared" si="41"/>
        <v>0</v>
      </c>
      <c r="N163" s="70">
        <v>1.0999999999999999E-2</v>
      </c>
      <c r="O163" s="100">
        <v>2</v>
      </c>
      <c r="P163" s="139"/>
      <c r="Q163" s="7">
        <f t="shared" si="38"/>
        <v>0</v>
      </c>
      <c r="R163" s="7">
        <f t="shared" si="39"/>
        <v>0</v>
      </c>
    </row>
    <row r="164" spans="1:18" ht="24.75" customHeight="1" thickBot="1">
      <c r="A164" s="132" t="s">
        <v>185</v>
      </c>
      <c r="B164" s="653" t="s">
        <v>142</v>
      </c>
      <c r="C164" s="653"/>
      <c r="D164" s="653"/>
      <c r="E164" s="439"/>
      <c r="F164" s="151"/>
      <c r="G164" s="398"/>
      <c r="H164" s="393">
        <v>138</v>
      </c>
      <c r="I164" s="153"/>
      <c r="J164" s="154">
        <f t="shared" si="37"/>
        <v>0</v>
      </c>
      <c r="K164" s="155"/>
      <c r="L164" s="104">
        <f t="shared" si="40"/>
        <v>138</v>
      </c>
      <c r="M164" s="156">
        <f t="shared" si="41"/>
        <v>0</v>
      </c>
      <c r="N164" s="157">
        <v>1.9E-2</v>
      </c>
      <c r="O164" s="158">
        <v>2</v>
      </c>
      <c r="P164" s="141"/>
      <c r="Q164" s="7">
        <f t="shared" si="38"/>
        <v>0</v>
      </c>
      <c r="R164" s="7">
        <f t="shared" si="39"/>
        <v>0</v>
      </c>
    </row>
    <row r="165" spans="1:18" ht="24.75" customHeight="1" thickBot="1">
      <c r="A165" s="132" t="s">
        <v>650</v>
      </c>
      <c r="B165" s="653" t="s">
        <v>951</v>
      </c>
      <c r="C165" s="653"/>
      <c r="D165" s="653"/>
      <c r="E165" s="438"/>
      <c r="F165" s="56"/>
      <c r="G165" s="397"/>
      <c r="H165" s="393">
        <v>304</v>
      </c>
      <c r="I165" s="77"/>
      <c r="J165" s="73">
        <f t="shared" si="37"/>
        <v>0</v>
      </c>
      <c r="K165" s="112"/>
      <c r="L165" s="166">
        <f t="shared" si="40"/>
        <v>304</v>
      </c>
      <c r="M165" s="156">
        <f t="shared" si="41"/>
        <v>0</v>
      </c>
      <c r="N165" s="70"/>
      <c r="O165" s="100"/>
      <c r="P165" s="159"/>
      <c r="Q165" s="7">
        <f t="shared" si="38"/>
        <v>0</v>
      </c>
      <c r="R165" s="7">
        <f t="shared" si="39"/>
        <v>0</v>
      </c>
    </row>
    <row r="166" spans="1:18" ht="24.75" customHeight="1" thickBot="1">
      <c r="A166" s="132" t="s">
        <v>651</v>
      </c>
      <c r="B166" s="653" t="s">
        <v>952</v>
      </c>
      <c r="C166" s="653"/>
      <c r="D166" s="653"/>
      <c r="E166" s="439"/>
      <c r="F166" s="151"/>
      <c r="G166" s="398"/>
      <c r="H166" s="393">
        <v>337</v>
      </c>
      <c r="I166" s="77"/>
      <c r="J166" s="73">
        <f t="shared" si="37"/>
        <v>0</v>
      </c>
      <c r="K166" s="112"/>
      <c r="L166" s="166">
        <f t="shared" si="40"/>
        <v>337</v>
      </c>
      <c r="M166" s="80">
        <f t="shared" si="41"/>
        <v>0</v>
      </c>
      <c r="N166" s="157"/>
      <c r="O166" s="158"/>
      <c r="P166" s="159"/>
      <c r="Q166" s="7">
        <f t="shared" si="38"/>
        <v>0</v>
      </c>
      <c r="R166" s="7">
        <f t="shared" si="39"/>
        <v>0</v>
      </c>
    </row>
    <row r="167" spans="1:18" s="8" customFormat="1" ht="21" customHeight="1">
      <c r="A167" s="37"/>
      <c r="B167" s="46"/>
      <c r="C167" s="46"/>
      <c r="D167" s="46"/>
      <c r="E167" s="46"/>
      <c r="F167" s="46"/>
      <c r="G167" s="46"/>
      <c r="H167" s="20"/>
      <c r="I167" s="19"/>
      <c r="J167" s="38"/>
      <c r="K167" s="19"/>
      <c r="L167" s="39"/>
      <c r="M167" s="55">
        <f>SUM(M12:M166)</f>
        <v>0</v>
      </c>
      <c r="N167" s="19"/>
      <c r="O167" s="19"/>
      <c r="P167" s="159"/>
      <c r="Q167" s="7">
        <f>SUM(Q12:Q166)</f>
        <v>0</v>
      </c>
      <c r="R167" s="7">
        <f>SUM(R12:R166)</f>
        <v>0</v>
      </c>
    </row>
    <row r="168" spans="1:18" ht="44.45" customHeight="1">
      <c r="A168" s="672"/>
      <c r="B168" s="672"/>
      <c r="C168" s="672"/>
      <c r="D168" s="672"/>
      <c r="E168" s="672"/>
      <c r="F168" s="672"/>
      <c r="G168" s="672"/>
      <c r="H168" s="672"/>
      <c r="I168" s="672"/>
      <c r="J168" s="672"/>
      <c r="K168" s="672"/>
      <c r="L168" s="672"/>
      <c r="M168" s="672"/>
      <c r="N168" s="672"/>
      <c r="O168" s="672"/>
      <c r="Q168" s="15"/>
      <c r="R168" s="15"/>
    </row>
    <row r="169" spans="1:18" ht="19.5" customHeight="1">
      <c r="A169" s="633"/>
      <c r="B169" s="633"/>
      <c r="C169" s="633"/>
      <c r="D169" s="633"/>
      <c r="E169" s="633"/>
      <c r="F169" s="633"/>
      <c r="G169" s="633"/>
      <c r="H169" s="633"/>
      <c r="I169" s="633"/>
      <c r="J169" s="633"/>
      <c r="K169" s="633"/>
      <c r="L169" s="633"/>
      <c r="M169" s="633"/>
      <c r="N169" s="633"/>
      <c r="O169" s="633"/>
      <c r="Q169" s="15"/>
      <c r="R169" s="15"/>
    </row>
    <row r="170" spans="1:18" ht="5.4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Q170" s="15"/>
      <c r="R170" s="15"/>
    </row>
    <row r="171" spans="1:18" ht="20.25" customHeight="1"/>
    <row r="172" spans="1:18" ht="20.25" customHeight="1"/>
    <row r="173" spans="1:18" ht="23.25" customHeight="1"/>
    <row r="174" spans="1:18" ht="17.25" customHeight="1"/>
    <row r="175" spans="1:18" ht="12.75" customHeight="1"/>
    <row r="176" spans="1:18" ht="21" customHeight="1"/>
    <row r="311" spans="3:3"/>
  </sheetData>
  <mergeCells count="408">
    <mergeCell ref="K116:K117"/>
    <mergeCell ref="A81:A82"/>
    <mergeCell ref="C81:C82"/>
    <mergeCell ref="D81:D82"/>
    <mergeCell ref="E81:E82"/>
    <mergeCell ref="F81:F82"/>
    <mergeCell ref="G81:G82"/>
    <mergeCell ref="A87:A88"/>
    <mergeCell ref="K87:K88"/>
    <mergeCell ref="A97:A98"/>
    <mergeCell ref="F35:F37"/>
    <mergeCell ref="G35:G37"/>
    <mergeCell ref="K35:K37"/>
    <mergeCell ref="K112:K113"/>
    <mergeCell ref="A35:A37"/>
    <mergeCell ref="C35:C37"/>
    <mergeCell ref="K81:K82"/>
    <mergeCell ref="E77:E78"/>
    <mergeCell ref="F77:F78"/>
    <mergeCell ref="G77:G78"/>
    <mergeCell ref="A116:A117"/>
    <mergeCell ref="C116:C117"/>
    <mergeCell ref="D116:D117"/>
    <mergeCell ref="E116:E117"/>
    <mergeCell ref="F116:F117"/>
    <mergeCell ref="G116:G117"/>
    <mergeCell ref="A112:A113"/>
    <mergeCell ref="C112:C113"/>
    <mergeCell ref="D112:D113"/>
    <mergeCell ref="E112:E113"/>
    <mergeCell ref="F112:F113"/>
    <mergeCell ref="G112:G113"/>
    <mergeCell ref="K77:K78"/>
    <mergeCell ref="A27:A29"/>
    <mergeCell ref="C27:C29"/>
    <mergeCell ref="D27:D29"/>
    <mergeCell ref="E27:E29"/>
    <mergeCell ref="F27:F29"/>
    <mergeCell ref="G27:G29"/>
    <mergeCell ref="K73:K74"/>
    <mergeCell ref="A69:A70"/>
    <mergeCell ref="C69:C70"/>
    <mergeCell ref="G21:G23"/>
    <mergeCell ref="D69:D70"/>
    <mergeCell ref="E69:E70"/>
    <mergeCell ref="F69:F70"/>
    <mergeCell ref="G69:G70"/>
    <mergeCell ref="K69:K70"/>
    <mergeCell ref="K27:K29"/>
    <mergeCell ref="D35:D37"/>
    <mergeCell ref="E35:E37"/>
    <mergeCell ref="K21:K23"/>
    <mergeCell ref="E91:E92"/>
    <mergeCell ref="F91:F92"/>
    <mergeCell ref="F95:F96"/>
    <mergeCell ref="A21:A23"/>
    <mergeCell ref="C21:C23"/>
    <mergeCell ref="D21:D23"/>
    <mergeCell ref="E21:E23"/>
    <mergeCell ref="F21:F23"/>
    <mergeCell ref="A73:A74"/>
    <mergeCell ref="C73:C74"/>
    <mergeCell ref="C97:C98"/>
    <mergeCell ref="F97:F98"/>
    <mergeCell ref="F93:F94"/>
    <mergeCell ref="D97:D98"/>
    <mergeCell ref="E97:E98"/>
    <mergeCell ref="E93:E94"/>
    <mergeCell ref="G62:G64"/>
    <mergeCell ref="G97:G98"/>
    <mergeCell ref="K97:K98"/>
    <mergeCell ref="D73:D74"/>
    <mergeCell ref="E73:E74"/>
    <mergeCell ref="F73:F74"/>
    <mergeCell ref="G73:G74"/>
    <mergeCell ref="D87:D88"/>
    <mergeCell ref="E87:E88"/>
    <mergeCell ref="F87:F88"/>
    <mergeCell ref="E15:E17"/>
    <mergeCell ref="F15:F17"/>
    <mergeCell ref="G15:G17"/>
    <mergeCell ref="K15:K17"/>
    <mergeCell ref="A132:A133"/>
    <mergeCell ref="A83:A86"/>
    <mergeCell ref="C103:C104"/>
    <mergeCell ref="E132:E133"/>
    <mergeCell ref="K24:K26"/>
    <mergeCell ref="K62:K64"/>
    <mergeCell ref="F110:F111"/>
    <mergeCell ref="E114:E115"/>
    <mergeCell ref="F114:F115"/>
    <mergeCell ref="E126:E127"/>
    <mergeCell ref="F124:F125"/>
    <mergeCell ref="E124:E125"/>
    <mergeCell ref="E122:E123"/>
    <mergeCell ref="F122:F123"/>
    <mergeCell ref="E118:E119"/>
    <mergeCell ref="F118:F119"/>
    <mergeCell ref="A79:A80"/>
    <mergeCell ref="C79:C80"/>
    <mergeCell ref="D79:D80"/>
    <mergeCell ref="E79:E80"/>
    <mergeCell ref="A62:A64"/>
    <mergeCell ref="C62:C64"/>
    <mergeCell ref="E62:E64"/>
    <mergeCell ref="A77:A78"/>
    <mergeCell ref="C77:C78"/>
    <mergeCell ref="D77:D78"/>
    <mergeCell ref="F18:F20"/>
    <mergeCell ref="E24:E26"/>
    <mergeCell ref="F24:F26"/>
    <mergeCell ref="E50:E52"/>
    <mergeCell ref="F50:F52"/>
    <mergeCell ref="F47:F49"/>
    <mergeCell ref="E47:E49"/>
    <mergeCell ref="A33:L33"/>
    <mergeCell ref="A34:O34"/>
    <mergeCell ref="C30:C32"/>
    <mergeCell ref="G12:G14"/>
    <mergeCell ref="G38:G40"/>
    <mergeCell ref="D110:D111"/>
    <mergeCell ref="C59:C61"/>
    <mergeCell ref="C56:C58"/>
    <mergeCell ref="D47:D49"/>
    <mergeCell ref="C75:C76"/>
    <mergeCell ref="E12:E14"/>
    <mergeCell ref="F12:F14"/>
    <mergeCell ref="G56:G58"/>
    <mergeCell ref="A75:A76"/>
    <mergeCell ref="P47:P52"/>
    <mergeCell ref="G50:G52"/>
    <mergeCell ref="G47:G49"/>
    <mergeCell ref="A47:A52"/>
    <mergeCell ref="G75:G76"/>
    <mergeCell ref="C50:C52"/>
    <mergeCell ref="D50:D52"/>
    <mergeCell ref="A71:A72"/>
    <mergeCell ref="D56:D58"/>
    <mergeCell ref="E38:E40"/>
    <mergeCell ref="C53:C55"/>
    <mergeCell ref="F85:F86"/>
    <mergeCell ref="F71:F72"/>
    <mergeCell ref="F59:F61"/>
    <mergeCell ref="F41:F43"/>
    <mergeCell ref="D75:D76"/>
    <mergeCell ref="E75:E76"/>
    <mergeCell ref="F75:F76"/>
    <mergeCell ref="D53:D55"/>
    <mergeCell ref="E53:E55"/>
    <mergeCell ref="F53:F55"/>
    <mergeCell ref="D59:D61"/>
    <mergeCell ref="D71:D72"/>
    <mergeCell ref="E71:E72"/>
    <mergeCell ref="E59:E61"/>
    <mergeCell ref="E56:E58"/>
    <mergeCell ref="F56:F58"/>
    <mergeCell ref="F62:F64"/>
    <mergeCell ref="K67:K68"/>
    <mergeCell ref="P67:P76"/>
    <mergeCell ref="G59:G61"/>
    <mergeCell ref="A168:O168"/>
    <mergeCell ref="B163:D163"/>
    <mergeCell ref="B164:D164"/>
    <mergeCell ref="B160:D160"/>
    <mergeCell ref="B161:D161"/>
    <mergeCell ref="G71:G72"/>
    <mergeCell ref="D67:D68"/>
    <mergeCell ref="C110:C111"/>
    <mergeCell ref="B145:D145"/>
    <mergeCell ref="C132:C133"/>
    <mergeCell ref="D132:D133"/>
    <mergeCell ref="A124:A127"/>
    <mergeCell ref="G124:G125"/>
    <mergeCell ref="C124:C125"/>
    <mergeCell ref="D124:D125"/>
    <mergeCell ref="D126:D127"/>
    <mergeCell ref="G132:G133"/>
    <mergeCell ref="D62:D64"/>
    <mergeCell ref="C87:C88"/>
    <mergeCell ref="D89:D90"/>
    <mergeCell ref="C47:C49"/>
    <mergeCell ref="C67:C68"/>
    <mergeCell ref="C85:C86"/>
    <mergeCell ref="C71:C72"/>
    <mergeCell ref="A12:A14"/>
    <mergeCell ref="A18:A20"/>
    <mergeCell ref="A15:A17"/>
    <mergeCell ref="C15:C17"/>
    <mergeCell ref="D15:D17"/>
    <mergeCell ref="A24:A26"/>
    <mergeCell ref="C18:C20"/>
    <mergeCell ref="D18:D20"/>
    <mergeCell ref="D12:D14"/>
    <mergeCell ref="D24:D26"/>
    <mergeCell ref="C12:C14"/>
    <mergeCell ref="E30:E32"/>
    <mergeCell ref="F30:F32"/>
    <mergeCell ref="G120:G121"/>
    <mergeCell ref="E120:E121"/>
    <mergeCell ref="G18:G20"/>
    <mergeCell ref="D103:D104"/>
    <mergeCell ref="G41:G43"/>
    <mergeCell ref="F38:F40"/>
    <mergeCell ref="C24:C26"/>
    <mergeCell ref="F79:F80"/>
    <mergeCell ref="E85:E86"/>
    <mergeCell ref="G30:G32"/>
    <mergeCell ref="D38:D40"/>
    <mergeCell ref="C89:C90"/>
    <mergeCell ref="P12:P32"/>
    <mergeCell ref="K12:K14"/>
    <mergeCell ref="K30:K32"/>
    <mergeCell ref="K18:K20"/>
    <mergeCell ref="E67:E68"/>
    <mergeCell ref="G67:G68"/>
    <mergeCell ref="B143:D143"/>
    <mergeCell ref="K132:K133"/>
    <mergeCell ref="P56:P61"/>
    <mergeCell ref="K75:K76"/>
    <mergeCell ref="K71:K72"/>
    <mergeCell ref="B137:D137"/>
    <mergeCell ref="B138:D138"/>
    <mergeCell ref="C122:C123"/>
    <mergeCell ref="D122:D123"/>
    <mergeCell ref="K110:K111"/>
    <mergeCell ref="P110:P115"/>
    <mergeCell ref="A108:L108"/>
    <mergeCell ref="F89:F90"/>
    <mergeCell ref="C120:C121"/>
    <mergeCell ref="D114:D115"/>
    <mergeCell ref="A114:A115"/>
    <mergeCell ref="C118:C119"/>
    <mergeCell ref="D118:D119"/>
    <mergeCell ref="D91:D92"/>
    <mergeCell ref="A169:O169"/>
    <mergeCell ref="B155:D155"/>
    <mergeCell ref="B156:D156"/>
    <mergeCell ref="B158:D158"/>
    <mergeCell ref="B159:D159"/>
    <mergeCell ref="B157:D157"/>
    <mergeCell ref="B165:D165"/>
    <mergeCell ref="B166:D166"/>
    <mergeCell ref="B162:D162"/>
    <mergeCell ref="B154:D154"/>
    <mergeCell ref="B151:D151"/>
    <mergeCell ref="B144:D144"/>
    <mergeCell ref="F132:F133"/>
    <mergeCell ref="B147:D147"/>
    <mergeCell ref="B152:D152"/>
    <mergeCell ref="B153:D153"/>
    <mergeCell ref="B148:D148"/>
    <mergeCell ref="B149:D149"/>
    <mergeCell ref="B135:G135"/>
    <mergeCell ref="B136:D136"/>
    <mergeCell ref="K124:K125"/>
    <mergeCell ref="G110:G111"/>
    <mergeCell ref="K47:K49"/>
    <mergeCell ref="K59:K61"/>
    <mergeCell ref="A67:A68"/>
    <mergeCell ref="K114:K115"/>
    <mergeCell ref="K56:K58"/>
    <mergeCell ref="C114:C115"/>
    <mergeCell ref="D85:D86"/>
    <mergeCell ref="B150:D150"/>
    <mergeCell ref="B139:D139"/>
    <mergeCell ref="B140:D140"/>
    <mergeCell ref="B141:D141"/>
    <mergeCell ref="B142:D142"/>
    <mergeCell ref="C126:C127"/>
    <mergeCell ref="A134:O134"/>
    <mergeCell ref="A130:A131"/>
    <mergeCell ref="F130:F131"/>
    <mergeCell ref="K130:K131"/>
    <mergeCell ref="B146:D146"/>
    <mergeCell ref="D120:D121"/>
    <mergeCell ref="K7:K9"/>
    <mergeCell ref="L7:L9"/>
    <mergeCell ref="K41:K43"/>
    <mergeCell ref="K38:K40"/>
    <mergeCell ref="G53:G55"/>
    <mergeCell ref="A109:O109"/>
    <mergeCell ref="K83:K84"/>
    <mergeCell ref="A110:A111"/>
    <mergeCell ref="A38:A43"/>
    <mergeCell ref="D30:D32"/>
    <mergeCell ref="D41:D43"/>
    <mergeCell ref="E41:E43"/>
    <mergeCell ref="C38:C40"/>
    <mergeCell ref="G7:G9"/>
    <mergeCell ref="A30:A32"/>
    <mergeCell ref="G24:G26"/>
    <mergeCell ref="E18:E20"/>
    <mergeCell ref="C41:C43"/>
    <mergeCell ref="C1:I1"/>
    <mergeCell ref="A11:O11"/>
    <mergeCell ref="N7:N9"/>
    <mergeCell ref="O7:O9"/>
    <mergeCell ref="A7:A9"/>
    <mergeCell ref="J1:O1"/>
    <mergeCell ref="H5:O5"/>
    <mergeCell ref="F8:F9"/>
    <mergeCell ref="A10:L10"/>
    <mergeCell ref="J7:J9"/>
    <mergeCell ref="T6:X6"/>
    <mergeCell ref="P7:P9"/>
    <mergeCell ref="C8:C9"/>
    <mergeCell ref="D8:D9"/>
    <mergeCell ref="E8:E9"/>
    <mergeCell ref="C7:D7"/>
    <mergeCell ref="E7:F7"/>
    <mergeCell ref="M7:M9"/>
    <mergeCell ref="H7:H9"/>
    <mergeCell ref="I7:I9"/>
    <mergeCell ref="C130:C131"/>
    <mergeCell ref="D130:D131"/>
    <mergeCell ref="E130:E131"/>
    <mergeCell ref="G79:G80"/>
    <mergeCell ref="K79:K80"/>
    <mergeCell ref="F83:F84"/>
    <mergeCell ref="G85:G86"/>
    <mergeCell ref="A107:O107"/>
    <mergeCell ref="A93:A96"/>
    <mergeCell ref="E89:E90"/>
    <mergeCell ref="G118:G119"/>
    <mergeCell ref="K118:K119"/>
    <mergeCell ref="K126:K127"/>
    <mergeCell ref="K120:K121"/>
    <mergeCell ref="G128:G129"/>
    <mergeCell ref="P79:P92"/>
    <mergeCell ref="G95:G96"/>
    <mergeCell ref="G103:G104"/>
    <mergeCell ref="G101:G102"/>
    <mergeCell ref="K103:K104"/>
    <mergeCell ref="C83:C84"/>
    <mergeCell ref="D83:D84"/>
    <mergeCell ref="E83:E84"/>
    <mergeCell ref="K85:K86"/>
    <mergeCell ref="G83:G84"/>
    <mergeCell ref="P116:P133"/>
    <mergeCell ref="P93:P104"/>
    <mergeCell ref="C95:C96"/>
    <mergeCell ref="D95:D96"/>
    <mergeCell ref="E95:E96"/>
    <mergeCell ref="C93:C94"/>
    <mergeCell ref="D93:D94"/>
    <mergeCell ref="A118:A121"/>
    <mergeCell ref="F120:F121"/>
    <mergeCell ref="E103:E104"/>
    <mergeCell ref="F103:F104"/>
    <mergeCell ref="A99:A100"/>
    <mergeCell ref="C99:C100"/>
    <mergeCell ref="A105:A106"/>
    <mergeCell ref="C105:C106"/>
    <mergeCell ref="G122:G123"/>
    <mergeCell ref="F105:F106"/>
    <mergeCell ref="G105:G106"/>
    <mergeCell ref="A122:A123"/>
    <mergeCell ref="K122:K123"/>
    <mergeCell ref="P35:P43"/>
    <mergeCell ref="A65:L65"/>
    <mergeCell ref="A66:O66"/>
    <mergeCell ref="G87:G88"/>
    <mergeCell ref="G91:G92"/>
    <mergeCell ref="K44:K46"/>
    <mergeCell ref="A53:A55"/>
    <mergeCell ref="A44:A46"/>
    <mergeCell ref="G44:G46"/>
    <mergeCell ref="K53:K55"/>
    <mergeCell ref="C44:C46"/>
    <mergeCell ref="D44:D46"/>
    <mergeCell ref="K50:K52"/>
    <mergeCell ref="E44:E46"/>
    <mergeCell ref="F44:F46"/>
    <mergeCell ref="C91:C92"/>
    <mergeCell ref="A56:A61"/>
    <mergeCell ref="F67:F68"/>
    <mergeCell ref="K128:K129"/>
    <mergeCell ref="A128:A129"/>
    <mergeCell ref="C128:C129"/>
    <mergeCell ref="D128:D129"/>
    <mergeCell ref="E128:E129"/>
    <mergeCell ref="F128:F129"/>
    <mergeCell ref="A89:A92"/>
    <mergeCell ref="G130:G131"/>
    <mergeCell ref="D99:D100"/>
    <mergeCell ref="E99:E100"/>
    <mergeCell ref="F99:F100"/>
    <mergeCell ref="F101:F102"/>
    <mergeCell ref="E101:E102"/>
    <mergeCell ref="F126:F127"/>
    <mergeCell ref="G114:G115"/>
    <mergeCell ref="G126:G127"/>
    <mergeCell ref="E110:E111"/>
    <mergeCell ref="G89:G90"/>
    <mergeCell ref="K89:K90"/>
    <mergeCell ref="G99:G100"/>
    <mergeCell ref="K99:K100"/>
    <mergeCell ref="G93:G94"/>
    <mergeCell ref="K95:K96"/>
    <mergeCell ref="K93:K94"/>
    <mergeCell ref="K91:K92"/>
    <mergeCell ref="D105:D106"/>
    <mergeCell ref="E105:E106"/>
    <mergeCell ref="A101:A104"/>
    <mergeCell ref="C101:C102"/>
    <mergeCell ref="D101:D102"/>
    <mergeCell ref="K105:K106"/>
    <mergeCell ref="K101:K102"/>
  </mergeCells>
  <phoneticPr fontId="2" type="noConversion"/>
  <pageMargins left="0.25" right="0.25" top="0.75" bottom="0.75" header="0.3" footer="0.3"/>
  <pageSetup paperSize="9" scale="50" fitToHeight="12" orientation="portrait" r:id="rId1"/>
  <headerFooter alignWithMargins="0"/>
  <rowBreaks count="1" manualBreakCount="1">
    <brk id="107" max="15" man="1"/>
  </rowBreaks>
  <colBreaks count="1" manualBreakCount="1">
    <brk id="15" max="17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C00000"/>
  </sheetPr>
  <dimension ref="A1:X50"/>
  <sheetViews>
    <sheetView view="pageBreakPreview" zoomScale="80" zoomScaleNormal="89" zoomScaleSheetLayoutView="80" workbookViewId="0">
      <pane ySplit="10" topLeftCell="A38" activePane="bottomLeft" state="frozen"/>
      <selection pane="bottomLeft" activeCell="E4" sqref="E4"/>
    </sheetView>
  </sheetViews>
  <sheetFormatPr defaultRowHeight="12.75"/>
  <cols>
    <col min="1" max="1" width="31.5703125" style="15" customWidth="1"/>
    <col min="2" max="2" width="15.7109375" style="15" customWidth="1"/>
    <col min="3" max="4" width="8.7109375" style="15" customWidth="1"/>
    <col min="5" max="5" width="12.85546875" style="15" customWidth="1"/>
    <col min="6" max="6" width="12.28515625" style="15" customWidth="1"/>
    <col min="7" max="9" width="12.5703125" style="15" customWidth="1"/>
    <col min="10" max="10" width="13.140625" style="15" customWidth="1"/>
    <col min="11" max="11" width="15.140625" style="15" customWidth="1"/>
    <col min="12" max="12" width="15.5703125" style="15" customWidth="1"/>
    <col min="13" max="13" width="13.85546875" style="15" customWidth="1"/>
    <col min="14" max="14" width="9.140625" style="15" customWidth="1"/>
    <col min="15" max="15" width="12.28515625" style="15" customWidth="1"/>
    <col min="16" max="16" width="7.85546875" style="1" hidden="1" customWidth="1"/>
    <col min="17" max="17" width="7.7109375" style="1" hidden="1" customWidth="1"/>
  </cols>
  <sheetData>
    <row r="1" spans="1:24" ht="37.15" customHeight="1">
      <c r="A1" s="81"/>
      <c r="B1" s="82"/>
      <c r="C1" s="800" t="s">
        <v>1305</v>
      </c>
      <c r="D1" s="800"/>
      <c r="E1" s="800"/>
      <c r="F1" s="800"/>
      <c r="G1" s="800"/>
      <c r="H1" s="800"/>
      <c r="I1" s="798" t="s">
        <v>788</v>
      </c>
      <c r="J1" s="798"/>
      <c r="K1" s="798"/>
      <c r="L1" s="798"/>
      <c r="M1" s="798"/>
      <c r="N1" s="798"/>
      <c r="O1" s="799"/>
      <c r="P1" s="160"/>
      <c r="Q1" s="15"/>
      <c r="R1" s="15"/>
    </row>
    <row r="2" spans="1:24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161"/>
      <c r="Q2" s="57"/>
      <c r="R2" s="57"/>
    </row>
    <row r="3" spans="1:24" ht="22.9" customHeight="1" thickBot="1">
      <c r="A3" s="114" t="s">
        <v>244</v>
      </c>
      <c r="B3" s="133">
        <f>M47</f>
        <v>0</v>
      </c>
      <c r="C3" s="86"/>
      <c r="E3" s="87"/>
      <c r="F3" s="87" t="s">
        <v>426</v>
      </c>
      <c r="G3" s="86"/>
      <c r="H3" s="133">
        <f>Q47</f>
        <v>0</v>
      </c>
      <c r="I3" s="59"/>
      <c r="J3" s="87" t="s">
        <v>245</v>
      </c>
      <c r="K3" s="88"/>
      <c r="L3" s="133">
        <f>R47</f>
        <v>0</v>
      </c>
      <c r="M3" s="35"/>
      <c r="N3" s="89" t="s">
        <v>429</v>
      </c>
      <c r="O3" s="90">
        <v>0</v>
      </c>
      <c r="P3" s="160"/>
      <c r="Q3" s="15"/>
      <c r="R3" s="15"/>
    </row>
    <row r="4" spans="1:24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2"/>
      <c r="Q4" s="15"/>
      <c r="R4" s="15"/>
    </row>
    <row r="5" spans="1:24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P5" s="160"/>
      <c r="Q5" s="15"/>
      <c r="R5" s="15"/>
    </row>
    <row r="6" spans="1:24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P6" s="160"/>
      <c r="Q6" s="15"/>
      <c r="R6" s="15"/>
      <c r="S6" s="583"/>
      <c r="T6" s="583"/>
      <c r="U6" s="583"/>
      <c r="V6" s="583"/>
      <c r="W6" s="583"/>
      <c r="X6" s="583"/>
    </row>
    <row r="7" spans="1:24" ht="25.15" customHeight="1" thickBot="1">
      <c r="A7" s="667" t="s">
        <v>362</v>
      </c>
      <c r="B7" s="801" t="s">
        <v>787</v>
      </c>
      <c r="C7" s="668" t="s">
        <v>363</v>
      </c>
      <c r="D7" s="668"/>
      <c r="E7" s="668" t="s">
        <v>463</v>
      </c>
      <c r="F7" s="668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  <c r="R7" s="1"/>
    </row>
    <row r="8" spans="1:24" ht="25.15" customHeight="1" thickBot="1">
      <c r="A8" s="667"/>
      <c r="B8" s="802"/>
      <c r="C8" s="668" t="s">
        <v>364</v>
      </c>
      <c r="D8" s="668" t="s">
        <v>365</v>
      </c>
      <c r="E8" s="668" t="s">
        <v>464</v>
      </c>
      <c r="F8" s="668" t="s">
        <v>465</v>
      </c>
      <c r="G8" s="669"/>
      <c r="H8" s="660"/>
      <c r="I8" s="659"/>
      <c r="J8" s="665"/>
      <c r="K8" s="664"/>
      <c r="L8" s="664"/>
      <c r="M8" s="664"/>
      <c r="N8" s="666"/>
      <c r="O8" s="662"/>
      <c r="R8" s="1"/>
    </row>
    <row r="9" spans="1:24" ht="28.15" customHeight="1" thickBot="1">
      <c r="A9" s="667"/>
      <c r="B9" s="803"/>
      <c r="C9" s="668"/>
      <c r="D9" s="668"/>
      <c r="E9" s="668"/>
      <c r="F9" s="668"/>
      <c r="G9" s="669"/>
      <c r="H9" s="660"/>
      <c r="I9" s="659"/>
      <c r="J9" s="665"/>
      <c r="K9" s="664"/>
      <c r="L9" s="664"/>
      <c r="M9" s="664"/>
      <c r="N9" s="666"/>
      <c r="O9" s="662"/>
      <c r="R9" s="1"/>
    </row>
    <row r="10" spans="1:24" ht="30" customHeight="1" thickBot="1">
      <c r="A10" s="640" t="s">
        <v>789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6"/>
      <c r="N10" s="64"/>
      <c r="O10" s="67"/>
      <c r="P10" s="160"/>
      <c r="Q10" s="15"/>
      <c r="R10" s="15"/>
    </row>
    <row r="11" spans="1:24" ht="30" customHeight="1" thickBot="1">
      <c r="A11" s="595" t="s">
        <v>796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7"/>
      <c r="P11" s="160"/>
      <c r="Q11" s="15"/>
      <c r="R11" s="15"/>
    </row>
    <row r="12" spans="1:24" s="8" customFormat="1" ht="15" customHeight="1" thickBot="1">
      <c r="A12" s="132" t="s">
        <v>247</v>
      </c>
      <c r="B12" s="168"/>
      <c r="C12" s="169" t="s">
        <v>179</v>
      </c>
      <c r="D12" s="170">
        <v>11.2</v>
      </c>
      <c r="E12" s="170"/>
      <c r="F12" s="170"/>
      <c r="G12" s="171"/>
      <c r="H12" s="166">
        <v>3965</v>
      </c>
      <c r="I12" s="153"/>
      <c r="J12" s="172">
        <f>$O$3</f>
        <v>0</v>
      </c>
      <c r="K12" s="167"/>
      <c r="L12" s="167">
        <f>SUM(H12-(H12*J12))</f>
        <v>3965</v>
      </c>
      <c r="M12" s="173">
        <f>I12*L12</f>
        <v>0</v>
      </c>
      <c r="N12" s="174">
        <f>1.43*1.05*0.445</f>
        <v>0.66816750000000003</v>
      </c>
      <c r="O12" s="175">
        <v>117</v>
      </c>
      <c r="P12" s="28">
        <f>I12*N12</f>
        <v>0</v>
      </c>
      <c r="Q12" s="28">
        <f>I12*O12</f>
        <v>0</v>
      </c>
      <c r="R12" s="10"/>
    </row>
    <row r="13" spans="1:24" s="8" customFormat="1" ht="15" customHeight="1" thickBot="1">
      <c r="A13" s="132" t="s">
        <v>790</v>
      </c>
      <c r="B13" s="168"/>
      <c r="C13" s="169">
        <v>12.5</v>
      </c>
      <c r="D13" s="170" t="s">
        <v>180</v>
      </c>
      <c r="E13" s="170"/>
      <c r="F13" s="170"/>
      <c r="G13" s="171"/>
      <c r="H13" s="166">
        <v>4755</v>
      </c>
      <c r="I13" s="153"/>
      <c r="J13" s="172">
        <f>$O$3</f>
        <v>0</v>
      </c>
      <c r="K13" s="167"/>
      <c r="L13" s="167">
        <f>SUM(H13-(H13*J13))</f>
        <v>4755</v>
      </c>
      <c r="M13" s="173">
        <f>I13*L13</f>
        <v>0</v>
      </c>
      <c r="N13" s="174">
        <f>1.43*1.05*0.445</f>
        <v>0.66816750000000003</v>
      </c>
      <c r="O13" s="175">
        <v>117</v>
      </c>
      <c r="P13" s="28">
        <f t="shared" ref="P13:P46" si="0">I13*N13</f>
        <v>0</v>
      </c>
      <c r="Q13" s="28">
        <f t="shared" ref="Q13:Q46" si="1">I13*O13</f>
        <v>0</v>
      </c>
      <c r="R13" s="10"/>
    </row>
    <row r="14" spans="1:24" ht="15" customHeight="1" thickBot="1">
      <c r="A14" s="132" t="s">
        <v>791</v>
      </c>
      <c r="B14" s="168"/>
      <c r="C14" s="169" t="s">
        <v>180</v>
      </c>
      <c r="D14" s="170" t="s">
        <v>200</v>
      </c>
      <c r="E14" s="170"/>
      <c r="F14" s="170"/>
      <c r="G14" s="171"/>
      <c r="H14" s="166">
        <v>5491</v>
      </c>
      <c r="I14" s="153"/>
      <c r="J14" s="172">
        <f>$O$3</f>
        <v>0</v>
      </c>
      <c r="K14" s="167"/>
      <c r="L14" s="167">
        <f>SUM(H14-(H14*J14))</f>
        <v>5491</v>
      </c>
      <c r="M14" s="173">
        <f>I14*L14</f>
        <v>0</v>
      </c>
      <c r="N14" s="174">
        <f>1.43*1.05*0.445</f>
        <v>0.66816750000000003</v>
      </c>
      <c r="O14" s="175">
        <v>117</v>
      </c>
      <c r="P14" s="28">
        <f t="shared" si="0"/>
        <v>0</v>
      </c>
      <c r="Q14" s="28">
        <f t="shared" si="1"/>
        <v>0</v>
      </c>
      <c r="R14" s="5"/>
    </row>
    <row r="15" spans="1:24" ht="30" customHeight="1" thickBot="1">
      <c r="A15" s="795" t="s">
        <v>388</v>
      </c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7"/>
      <c r="P15" s="6"/>
      <c r="Q15" s="6"/>
      <c r="R15" s="5"/>
    </row>
    <row r="16" spans="1:24" ht="30" customHeight="1" thickBot="1">
      <c r="A16" s="595" t="s">
        <v>778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7"/>
      <c r="P16" s="6"/>
      <c r="Q16" s="6"/>
      <c r="R16" s="5"/>
    </row>
    <row r="17" spans="1:18" ht="15">
      <c r="A17" s="634" t="s">
        <v>784</v>
      </c>
      <c r="B17" s="116" t="s">
        <v>48</v>
      </c>
      <c r="C17" s="649" t="s">
        <v>177</v>
      </c>
      <c r="D17" s="643" t="s">
        <v>203</v>
      </c>
      <c r="E17" s="620"/>
      <c r="F17" s="620"/>
      <c r="G17" s="651">
        <f>H17+H18</f>
        <v>2345</v>
      </c>
      <c r="H17" s="145">
        <v>2207</v>
      </c>
      <c r="I17" s="75"/>
      <c r="J17" s="105">
        <f t="shared" ref="J17:J22" si="2">$O$3</f>
        <v>0</v>
      </c>
      <c r="K17" s="638">
        <f>SUM(G17-(G17*J17))</f>
        <v>2345</v>
      </c>
      <c r="L17" s="146">
        <f t="shared" ref="L17:L22" si="3">SUM(H17-(H17*J17))</f>
        <v>2207</v>
      </c>
      <c r="M17" s="108">
        <f t="shared" ref="M17:M22" si="4">I17*L17</f>
        <v>0</v>
      </c>
      <c r="N17" s="70">
        <v>0.12</v>
      </c>
      <c r="O17" s="100">
        <v>20</v>
      </c>
      <c r="P17" s="29">
        <f t="shared" si="0"/>
        <v>0</v>
      </c>
      <c r="Q17" s="29">
        <f t="shared" si="1"/>
        <v>0</v>
      </c>
      <c r="R17" s="5"/>
    </row>
    <row r="18" spans="1:18" s="8" customFormat="1" ht="15.75" thickBot="1">
      <c r="A18" s="642"/>
      <c r="B18" s="118" t="s">
        <v>123</v>
      </c>
      <c r="C18" s="700"/>
      <c r="D18" s="706"/>
      <c r="E18" s="621"/>
      <c r="F18" s="621"/>
      <c r="G18" s="702"/>
      <c r="H18" s="144">
        <v>138</v>
      </c>
      <c r="I18" s="76"/>
      <c r="J18" s="106">
        <f t="shared" si="2"/>
        <v>0</v>
      </c>
      <c r="K18" s="647"/>
      <c r="L18" s="147">
        <f>SUM(H18-(H18*J18))</f>
        <v>138</v>
      </c>
      <c r="M18" s="109">
        <f t="shared" si="4"/>
        <v>0</v>
      </c>
      <c r="N18" s="72">
        <v>6.9000000000000006E-2</v>
      </c>
      <c r="O18" s="101">
        <v>4.5</v>
      </c>
      <c r="P18" s="29">
        <f t="shared" si="0"/>
        <v>0</v>
      </c>
      <c r="Q18" s="29">
        <f t="shared" si="1"/>
        <v>0</v>
      </c>
      <c r="R18" s="10"/>
    </row>
    <row r="19" spans="1:18" s="8" customFormat="1" ht="15">
      <c r="A19" s="634" t="s">
        <v>785</v>
      </c>
      <c r="B19" s="116" t="s">
        <v>201</v>
      </c>
      <c r="C19" s="649">
        <v>6.25</v>
      </c>
      <c r="D19" s="643" t="s">
        <v>178</v>
      </c>
      <c r="E19" s="620"/>
      <c r="F19" s="620"/>
      <c r="G19" s="651">
        <f>H19+H20</f>
        <v>2578</v>
      </c>
      <c r="H19" s="145">
        <v>2440</v>
      </c>
      <c r="I19" s="75"/>
      <c r="J19" s="105">
        <f t="shared" si="2"/>
        <v>0</v>
      </c>
      <c r="K19" s="638">
        <f>SUM(G19-(G19*J19))</f>
        <v>2578</v>
      </c>
      <c r="L19" s="146">
        <f t="shared" si="3"/>
        <v>2440</v>
      </c>
      <c r="M19" s="108">
        <f t="shared" si="4"/>
        <v>0</v>
      </c>
      <c r="N19" s="70">
        <v>0.12</v>
      </c>
      <c r="O19" s="100">
        <v>20</v>
      </c>
      <c r="P19" s="29">
        <f t="shared" si="0"/>
        <v>0</v>
      </c>
      <c r="Q19" s="29">
        <f t="shared" si="1"/>
        <v>0</v>
      </c>
      <c r="R19" s="10"/>
    </row>
    <row r="20" spans="1:18" s="8" customFormat="1" ht="12.75" customHeight="1" thickBot="1">
      <c r="A20" s="642"/>
      <c r="B20" s="118" t="s">
        <v>123</v>
      </c>
      <c r="C20" s="700"/>
      <c r="D20" s="706"/>
      <c r="E20" s="621"/>
      <c r="F20" s="621"/>
      <c r="G20" s="702"/>
      <c r="H20" s="144">
        <v>138</v>
      </c>
      <c r="I20" s="76"/>
      <c r="J20" s="106">
        <f t="shared" si="2"/>
        <v>0</v>
      </c>
      <c r="K20" s="647"/>
      <c r="L20" s="147">
        <f t="shared" si="3"/>
        <v>138</v>
      </c>
      <c r="M20" s="109">
        <f t="shared" si="4"/>
        <v>0</v>
      </c>
      <c r="N20" s="72">
        <v>6.9000000000000006E-2</v>
      </c>
      <c r="O20" s="101">
        <v>4.5</v>
      </c>
      <c r="P20" s="29">
        <f t="shared" si="0"/>
        <v>0</v>
      </c>
      <c r="Q20" s="29">
        <f t="shared" si="1"/>
        <v>0</v>
      </c>
      <c r="R20" s="10"/>
    </row>
    <row r="21" spans="1:18" ht="15">
      <c r="A21" s="634" t="s">
        <v>786</v>
      </c>
      <c r="B21" s="116" t="s">
        <v>49</v>
      </c>
      <c r="C21" s="649" t="s">
        <v>178</v>
      </c>
      <c r="D21" s="643" t="s">
        <v>202</v>
      </c>
      <c r="E21" s="620"/>
      <c r="F21" s="620"/>
      <c r="G21" s="651">
        <f>H21+H22</f>
        <v>2598</v>
      </c>
      <c r="H21" s="146">
        <v>2460</v>
      </c>
      <c r="I21" s="75"/>
      <c r="J21" s="105">
        <f t="shared" si="2"/>
        <v>0</v>
      </c>
      <c r="K21" s="638">
        <f>SUM(G21-(G21*J21))</f>
        <v>2598</v>
      </c>
      <c r="L21" s="146">
        <f t="shared" si="3"/>
        <v>2460</v>
      </c>
      <c r="M21" s="108">
        <f t="shared" si="4"/>
        <v>0</v>
      </c>
      <c r="N21" s="70">
        <v>0.12</v>
      </c>
      <c r="O21" s="100">
        <v>20</v>
      </c>
      <c r="P21" s="29">
        <f t="shared" si="0"/>
        <v>0</v>
      </c>
      <c r="Q21" s="29">
        <f t="shared" si="1"/>
        <v>0</v>
      </c>
      <c r="R21" s="5"/>
    </row>
    <row r="22" spans="1:18" s="8" customFormat="1" ht="15.75" thickBot="1">
      <c r="A22" s="635"/>
      <c r="B22" s="117" t="s">
        <v>123</v>
      </c>
      <c r="C22" s="650"/>
      <c r="D22" s="644"/>
      <c r="E22" s="621"/>
      <c r="F22" s="621"/>
      <c r="G22" s="652"/>
      <c r="H22" s="144">
        <v>138</v>
      </c>
      <c r="I22" s="77"/>
      <c r="J22" s="107">
        <f t="shared" si="2"/>
        <v>0</v>
      </c>
      <c r="K22" s="639"/>
      <c r="L22" s="148">
        <f t="shared" si="3"/>
        <v>138</v>
      </c>
      <c r="M22" s="110">
        <f t="shared" si="4"/>
        <v>0</v>
      </c>
      <c r="N22" s="74">
        <v>6.9000000000000006E-2</v>
      </c>
      <c r="O22" s="102">
        <v>4.5</v>
      </c>
      <c r="P22" s="29">
        <f t="shared" si="0"/>
        <v>0</v>
      </c>
      <c r="Q22" s="29">
        <f t="shared" si="1"/>
        <v>0</v>
      </c>
      <c r="R22" s="10"/>
    </row>
    <row r="23" spans="1:18" ht="30" customHeight="1" thickBot="1">
      <c r="A23" s="795" t="s">
        <v>389</v>
      </c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7"/>
      <c r="P23" s="6">
        <f t="shared" si="0"/>
        <v>0</v>
      </c>
      <c r="Q23" s="6">
        <f t="shared" si="1"/>
        <v>0</v>
      </c>
      <c r="R23" s="5"/>
    </row>
    <row r="24" spans="1:18" ht="30" customHeight="1" thickBot="1">
      <c r="A24" s="595" t="s">
        <v>797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7"/>
      <c r="P24" s="6"/>
      <c r="Q24" s="6"/>
      <c r="R24" s="5"/>
    </row>
    <row r="25" spans="1:18" s="8" customFormat="1" ht="15" customHeight="1" thickBot="1">
      <c r="A25" s="280" t="s">
        <v>1147</v>
      </c>
      <c r="B25" s="168"/>
      <c r="C25" s="169">
        <v>6.25</v>
      </c>
      <c r="D25" s="170" t="s">
        <v>178</v>
      </c>
      <c r="E25" s="170"/>
      <c r="F25" s="170"/>
      <c r="G25" s="171"/>
      <c r="H25" s="166">
        <v>1951</v>
      </c>
      <c r="I25" s="153"/>
      <c r="J25" s="172">
        <f>$O$3</f>
        <v>0</v>
      </c>
      <c r="K25" s="167"/>
      <c r="L25" s="167">
        <f>SUM(H25-(H25*J25))</f>
        <v>1951</v>
      </c>
      <c r="M25" s="173">
        <f>I25*L25</f>
        <v>0</v>
      </c>
      <c r="N25" s="174">
        <v>0.313</v>
      </c>
      <c r="O25" s="175">
        <v>45</v>
      </c>
      <c r="P25" s="29">
        <f>I25*N25</f>
        <v>0</v>
      </c>
      <c r="Q25" s="29">
        <f>I25*O25</f>
        <v>0</v>
      </c>
      <c r="R25" s="10"/>
    </row>
    <row r="26" spans="1:18" s="8" customFormat="1" ht="15" customHeight="1" thickBot="1">
      <c r="A26" s="280" t="s">
        <v>204</v>
      </c>
      <c r="B26" s="168"/>
      <c r="C26" s="169">
        <v>6.25</v>
      </c>
      <c r="D26" s="170" t="s">
        <v>178</v>
      </c>
      <c r="E26" s="170"/>
      <c r="F26" s="170"/>
      <c r="G26" s="171"/>
      <c r="H26" s="166">
        <v>2360</v>
      </c>
      <c r="I26" s="153"/>
      <c r="J26" s="172">
        <f>$O$3</f>
        <v>0</v>
      </c>
      <c r="K26" s="167"/>
      <c r="L26" s="167">
        <f>SUM(H26-(H26*J26))</f>
        <v>2360</v>
      </c>
      <c r="M26" s="173">
        <f>I26*L26</f>
        <v>0</v>
      </c>
      <c r="N26" s="174">
        <v>0.313</v>
      </c>
      <c r="O26" s="175">
        <v>45</v>
      </c>
      <c r="P26" s="29">
        <f t="shared" si="0"/>
        <v>0</v>
      </c>
      <c r="Q26" s="29">
        <f t="shared" si="1"/>
        <v>0</v>
      </c>
      <c r="R26" s="10"/>
    </row>
    <row r="27" spans="1:18" ht="15" customHeight="1" thickBot="1">
      <c r="A27" s="280" t="s">
        <v>118</v>
      </c>
      <c r="B27" s="168"/>
      <c r="C27" s="169" t="s">
        <v>178</v>
      </c>
      <c r="D27" s="170" t="s">
        <v>202</v>
      </c>
      <c r="E27" s="170"/>
      <c r="F27" s="170"/>
      <c r="G27" s="171"/>
      <c r="H27" s="166">
        <v>2409</v>
      </c>
      <c r="I27" s="153"/>
      <c r="J27" s="172">
        <f>$O$3</f>
        <v>0</v>
      </c>
      <c r="K27" s="167"/>
      <c r="L27" s="167">
        <f>SUM(H27-(H27*J27))</f>
        <v>2409</v>
      </c>
      <c r="M27" s="173">
        <f>I27*L27</f>
        <v>0</v>
      </c>
      <c r="N27" s="174">
        <v>0.313</v>
      </c>
      <c r="O27" s="175">
        <v>45</v>
      </c>
      <c r="P27" s="29">
        <f t="shared" si="0"/>
        <v>0</v>
      </c>
      <c r="Q27" s="29">
        <f t="shared" si="1"/>
        <v>0</v>
      </c>
      <c r="R27" s="5"/>
    </row>
    <row r="28" spans="1:18" ht="30" customHeight="1" thickBot="1">
      <c r="A28" s="795" t="s">
        <v>387</v>
      </c>
      <c r="B28" s="796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7"/>
      <c r="P28" s="6"/>
      <c r="Q28" s="6"/>
      <c r="R28" s="5"/>
    </row>
    <row r="29" spans="1:18" ht="30" customHeight="1" thickBot="1">
      <c r="A29" s="595" t="s">
        <v>798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6"/>
      <c r="N29" s="596"/>
      <c r="O29" s="597"/>
      <c r="P29" s="6"/>
      <c r="Q29" s="6"/>
      <c r="R29" s="5"/>
    </row>
    <row r="30" spans="1:18" ht="15" customHeight="1" thickBot="1">
      <c r="A30" s="280" t="s">
        <v>1150</v>
      </c>
      <c r="B30" s="132"/>
      <c r="C30" s="169">
        <v>5.2</v>
      </c>
      <c r="D30" s="170">
        <v>6.2</v>
      </c>
      <c r="E30" s="170"/>
      <c r="F30" s="170"/>
      <c r="G30" s="171"/>
      <c r="H30" s="166">
        <v>1719</v>
      </c>
      <c r="I30" s="153"/>
      <c r="J30" s="172">
        <f>$O$3</f>
        <v>0</v>
      </c>
      <c r="K30" s="167"/>
      <c r="L30" s="167">
        <f>SUM(H30-(H30*J30))</f>
        <v>1719</v>
      </c>
      <c r="M30" s="173">
        <f>I30*L30</f>
        <v>0</v>
      </c>
      <c r="N30" s="174">
        <v>0.29099999999999998</v>
      </c>
      <c r="O30" s="175">
        <v>36</v>
      </c>
      <c r="P30" s="29">
        <f t="shared" si="0"/>
        <v>0</v>
      </c>
      <c r="Q30" s="1">
        <f>I30*N30</f>
        <v>0</v>
      </c>
      <c r="R30" s="1"/>
    </row>
    <row r="31" spans="1:18" s="8" customFormat="1" ht="15" customHeight="1" thickBot="1">
      <c r="A31" s="280" t="s">
        <v>205</v>
      </c>
      <c r="B31" s="168"/>
      <c r="C31" s="169">
        <v>6.25</v>
      </c>
      <c r="D31" s="170" t="s">
        <v>178</v>
      </c>
      <c r="E31" s="170"/>
      <c r="F31" s="170"/>
      <c r="G31" s="171"/>
      <c r="H31" s="166">
        <v>2095</v>
      </c>
      <c r="I31" s="153"/>
      <c r="J31" s="172">
        <f>$O$3</f>
        <v>0</v>
      </c>
      <c r="K31" s="167"/>
      <c r="L31" s="167">
        <f>SUM(H31-(H31*J31))</f>
        <v>2095</v>
      </c>
      <c r="M31" s="173">
        <f>I31*L31</f>
        <v>0</v>
      </c>
      <c r="N31" s="174">
        <v>0.29099999999999998</v>
      </c>
      <c r="O31" s="175">
        <v>36</v>
      </c>
      <c r="P31" s="29">
        <f>I31*N31</f>
        <v>0</v>
      </c>
      <c r="Q31" s="1">
        <f>I31*N31</f>
        <v>0</v>
      </c>
      <c r="R31" s="10"/>
    </row>
    <row r="32" spans="1:18" ht="15" customHeight="1" thickBot="1">
      <c r="A32" s="287" t="s">
        <v>811</v>
      </c>
      <c r="B32" s="285"/>
      <c r="C32" s="195">
        <v>6.5</v>
      </c>
      <c r="D32" s="196">
        <v>6.8</v>
      </c>
      <c r="E32" s="196"/>
      <c r="F32" s="196"/>
      <c r="G32" s="197"/>
      <c r="H32" s="142">
        <v>2429</v>
      </c>
      <c r="I32" s="198"/>
      <c r="J32" s="199">
        <f>$O$3</f>
        <v>0</v>
      </c>
      <c r="K32" s="200"/>
      <c r="L32" s="200">
        <f>SUM(H32-(H32*J32))</f>
        <v>2429</v>
      </c>
      <c r="M32" s="201">
        <f>I32*L32</f>
        <v>0</v>
      </c>
      <c r="N32" s="202">
        <v>0.29099999999999998</v>
      </c>
      <c r="O32" s="203">
        <v>36</v>
      </c>
      <c r="P32" s="29">
        <f>I32*N32</f>
        <v>0</v>
      </c>
      <c r="Q32" s="1">
        <f>I32*N32</f>
        <v>0</v>
      </c>
      <c r="R32" s="1"/>
    </row>
    <row r="33" spans="1:18" ht="27" customHeight="1" thickBot="1">
      <c r="A33" s="137" t="s">
        <v>381</v>
      </c>
      <c r="B33" s="770" t="s">
        <v>383</v>
      </c>
      <c r="C33" s="771"/>
      <c r="D33" s="771"/>
      <c r="E33" s="771"/>
      <c r="F33" s="771"/>
      <c r="G33" s="772"/>
      <c r="H33" s="137"/>
      <c r="I33" s="137"/>
      <c r="J33" s="137"/>
      <c r="K33" s="137"/>
      <c r="L33" s="137"/>
      <c r="M33" s="137"/>
      <c r="N33" s="137"/>
      <c r="O33" s="137"/>
      <c r="P33" s="29">
        <f>I33*N33</f>
        <v>0</v>
      </c>
      <c r="Q33" s="1">
        <f>I33*N33</f>
        <v>0</v>
      </c>
      <c r="R33" s="5"/>
    </row>
    <row r="34" spans="1:18" ht="30" customHeight="1" thickBot="1">
      <c r="A34" s="132" t="s">
        <v>236</v>
      </c>
      <c r="B34" s="653" t="s">
        <v>794</v>
      </c>
      <c r="C34" s="653"/>
      <c r="D34" s="653"/>
      <c r="E34" s="131"/>
      <c r="F34" s="56"/>
      <c r="G34" s="14"/>
      <c r="H34" s="104">
        <v>231</v>
      </c>
      <c r="I34" s="77"/>
      <c r="J34" s="73">
        <f>$O$3</f>
        <v>0</v>
      </c>
      <c r="K34" s="112"/>
      <c r="L34" s="104">
        <f>SUM(H34-(H34*J34))</f>
        <v>231</v>
      </c>
      <c r="M34" s="80">
        <f>I34*L34</f>
        <v>0</v>
      </c>
      <c r="N34" s="70">
        <v>1.2E-2</v>
      </c>
      <c r="O34" s="100">
        <v>1.8</v>
      </c>
      <c r="P34" s="6">
        <f t="shared" si="0"/>
        <v>0</v>
      </c>
      <c r="Q34" s="6">
        <f t="shared" si="1"/>
        <v>0</v>
      </c>
      <c r="R34" s="5"/>
    </row>
    <row r="35" spans="1:18" s="36" customFormat="1" ht="30" customHeight="1" thickBot="1">
      <c r="A35" s="132" t="s">
        <v>285</v>
      </c>
      <c r="B35" s="653" t="s">
        <v>286</v>
      </c>
      <c r="C35" s="653"/>
      <c r="D35" s="653"/>
      <c r="E35" s="131"/>
      <c r="F35" s="56"/>
      <c r="G35" s="14"/>
      <c r="H35" s="104">
        <v>231</v>
      </c>
      <c r="I35" s="77"/>
      <c r="J35" s="73">
        <f>$O$3</f>
        <v>0</v>
      </c>
      <c r="K35" s="112"/>
      <c r="L35" s="104">
        <f>SUM(H35-(H35*J35))</f>
        <v>231</v>
      </c>
      <c r="M35" s="80">
        <f>I35*L35</f>
        <v>0</v>
      </c>
      <c r="N35" s="70">
        <v>1.2E-2</v>
      </c>
      <c r="O35" s="100">
        <v>1.8</v>
      </c>
      <c r="P35" s="6">
        <f>I35*N35</f>
        <v>0</v>
      </c>
      <c r="Q35" s="6">
        <f>I35*O35</f>
        <v>0</v>
      </c>
    </row>
    <row r="36" spans="1:18" s="36" customFormat="1" ht="30" customHeight="1" thickBot="1">
      <c r="A36" s="132" t="s">
        <v>287</v>
      </c>
      <c r="B36" s="653" t="s">
        <v>795</v>
      </c>
      <c r="C36" s="653"/>
      <c r="D36" s="653"/>
      <c r="E36" s="131"/>
      <c r="F36" s="56"/>
      <c r="G36" s="14"/>
      <c r="H36" s="104">
        <v>231</v>
      </c>
      <c r="I36" s="77"/>
      <c r="J36" s="73">
        <f>$O$3</f>
        <v>0</v>
      </c>
      <c r="K36" s="112"/>
      <c r="L36" s="104">
        <f>SUM(H36-(H36*J36))</f>
        <v>231</v>
      </c>
      <c r="M36" s="80">
        <f>I36*L36</f>
        <v>0</v>
      </c>
      <c r="N36" s="70">
        <v>1.2E-2</v>
      </c>
      <c r="O36" s="100">
        <v>1.8</v>
      </c>
      <c r="P36" s="6">
        <f>I36*N36</f>
        <v>0</v>
      </c>
      <c r="Q36" s="6">
        <f>I36*O36</f>
        <v>0</v>
      </c>
    </row>
    <row r="37" spans="1:18" ht="30" customHeight="1" thickBot="1">
      <c r="A37" s="132" t="s">
        <v>128</v>
      </c>
      <c r="B37" s="653" t="s">
        <v>269</v>
      </c>
      <c r="C37" s="653"/>
      <c r="D37" s="653"/>
      <c r="E37" s="131"/>
      <c r="F37" s="56"/>
      <c r="G37" s="14"/>
      <c r="H37" s="104">
        <v>292</v>
      </c>
      <c r="I37" s="77"/>
      <c r="J37" s="73">
        <f>$O$3</f>
        <v>0</v>
      </c>
      <c r="K37" s="112"/>
      <c r="L37" s="104">
        <f t="shared" ref="L37:L46" si="5">SUM(H37-(H37*J37))</f>
        <v>292</v>
      </c>
      <c r="M37" s="80">
        <f t="shared" ref="M37:M46" si="6">I37*L37</f>
        <v>0</v>
      </c>
      <c r="N37" s="70">
        <v>4.0000000000000001E-3</v>
      </c>
      <c r="O37" s="100">
        <v>0.97</v>
      </c>
      <c r="P37" s="6">
        <f t="shared" si="0"/>
        <v>0</v>
      </c>
      <c r="Q37" s="6">
        <f t="shared" si="1"/>
        <v>0</v>
      </c>
      <c r="R37" s="5"/>
    </row>
    <row r="38" spans="1:18" ht="30" customHeight="1" thickBot="1">
      <c r="A38" s="132" t="s">
        <v>198</v>
      </c>
      <c r="B38" s="653" t="s">
        <v>644</v>
      </c>
      <c r="C38" s="653"/>
      <c r="D38" s="653"/>
      <c r="E38" s="131"/>
      <c r="F38" s="56"/>
      <c r="G38" s="14"/>
      <c r="H38" s="104">
        <v>223</v>
      </c>
      <c r="I38" s="77"/>
      <c r="J38" s="73">
        <f>$O$3</f>
        <v>0</v>
      </c>
      <c r="K38" s="112"/>
      <c r="L38" s="104">
        <f>SUM(H38-(H38*J38))</f>
        <v>223</v>
      </c>
      <c r="M38" s="80">
        <f>I38*L38</f>
        <v>0</v>
      </c>
      <c r="N38" s="70">
        <v>4.0000000000000001E-3</v>
      </c>
      <c r="O38" s="100">
        <v>0.97</v>
      </c>
      <c r="P38" s="28">
        <f>I38*N38</f>
        <v>0</v>
      </c>
      <c r="Q38" s="28">
        <f>I38*O38</f>
        <v>0</v>
      </c>
      <c r="R38" s="5"/>
    </row>
    <row r="39" spans="1:18" ht="30" customHeight="1" thickBot="1">
      <c r="A39" s="132" t="s">
        <v>237</v>
      </c>
      <c r="B39" s="653" t="s">
        <v>238</v>
      </c>
      <c r="C39" s="653"/>
      <c r="D39" s="653"/>
      <c r="E39" s="131"/>
      <c r="F39" s="56"/>
      <c r="G39" s="14"/>
      <c r="H39" s="104">
        <v>543</v>
      </c>
      <c r="I39" s="77"/>
      <c r="J39" s="73">
        <f t="shared" ref="J39:J46" si="7">$O$3</f>
        <v>0</v>
      </c>
      <c r="K39" s="112"/>
      <c r="L39" s="104">
        <f t="shared" si="5"/>
        <v>543</v>
      </c>
      <c r="M39" s="80">
        <f t="shared" si="6"/>
        <v>0</v>
      </c>
      <c r="N39" s="70">
        <v>4.0000000000000001E-3</v>
      </c>
      <c r="O39" s="100">
        <v>0.33</v>
      </c>
      <c r="P39" s="6">
        <f t="shared" si="0"/>
        <v>0</v>
      </c>
      <c r="Q39" s="6">
        <f t="shared" si="1"/>
        <v>0</v>
      </c>
      <c r="R39" s="5"/>
    </row>
    <row r="40" spans="1:18" s="8" customFormat="1" ht="30" customHeight="1" thickBot="1">
      <c r="A40" s="149" t="s">
        <v>227</v>
      </c>
      <c r="B40" s="653" t="s">
        <v>340</v>
      </c>
      <c r="C40" s="653"/>
      <c r="D40" s="653"/>
      <c r="E40" s="131"/>
      <c r="F40" s="56"/>
      <c r="G40" s="14"/>
      <c r="H40" s="104">
        <v>450</v>
      </c>
      <c r="I40" s="77"/>
      <c r="J40" s="73">
        <f t="shared" si="7"/>
        <v>0</v>
      </c>
      <c r="K40" s="112"/>
      <c r="L40" s="104">
        <f t="shared" si="5"/>
        <v>450</v>
      </c>
      <c r="M40" s="80">
        <f t="shared" si="6"/>
        <v>0</v>
      </c>
      <c r="N40" s="70">
        <v>2.7E-2</v>
      </c>
      <c r="O40" s="100">
        <v>1</v>
      </c>
      <c r="P40" s="9">
        <f t="shared" si="0"/>
        <v>0</v>
      </c>
      <c r="Q40" s="9">
        <f t="shared" si="1"/>
        <v>0</v>
      </c>
      <c r="R40" s="10"/>
    </row>
    <row r="41" spans="1:18" ht="30" customHeight="1" thickBot="1">
      <c r="A41" s="132" t="s">
        <v>181</v>
      </c>
      <c r="B41" s="653" t="s">
        <v>316</v>
      </c>
      <c r="C41" s="653"/>
      <c r="D41" s="653"/>
      <c r="E41" s="131"/>
      <c r="F41" s="56"/>
      <c r="G41" s="14"/>
      <c r="H41" s="104">
        <v>146</v>
      </c>
      <c r="I41" s="77"/>
      <c r="J41" s="73">
        <f t="shared" si="7"/>
        <v>0</v>
      </c>
      <c r="K41" s="112"/>
      <c r="L41" s="104">
        <f t="shared" si="5"/>
        <v>146</v>
      </c>
      <c r="M41" s="80">
        <f t="shared" si="6"/>
        <v>0</v>
      </c>
      <c r="N41" s="70">
        <v>0.01</v>
      </c>
      <c r="O41" s="100">
        <v>1</v>
      </c>
      <c r="P41" s="6">
        <f t="shared" si="0"/>
        <v>0</v>
      </c>
      <c r="Q41" s="6">
        <f t="shared" si="1"/>
        <v>0</v>
      </c>
      <c r="R41" s="5"/>
    </row>
    <row r="42" spans="1:18" ht="30" customHeight="1" thickBot="1">
      <c r="A42" s="132" t="s">
        <v>184</v>
      </c>
      <c r="B42" s="653" t="s">
        <v>144</v>
      </c>
      <c r="C42" s="653"/>
      <c r="D42" s="653"/>
      <c r="E42" s="131"/>
      <c r="F42" s="56"/>
      <c r="G42" s="14"/>
      <c r="H42" s="104">
        <v>113</v>
      </c>
      <c r="I42" s="77"/>
      <c r="J42" s="73">
        <f t="shared" si="7"/>
        <v>0</v>
      </c>
      <c r="K42" s="112"/>
      <c r="L42" s="104">
        <f t="shared" si="5"/>
        <v>113</v>
      </c>
      <c r="M42" s="80">
        <f t="shared" si="6"/>
        <v>0</v>
      </c>
      <c r="N42" s="70">
        <v>1.0999999999999999E-2</v>
      </c>
      <c r="O42" s="100">
        <v>2</v>
      </c>
      <c r="P42" s="6">
        <f t="shared" si="0"/>
        <v>0</v>
      </c>
      <c r="Q42" s="6">
        <f t="shared" si="1"/>
        <v>0</v>
      </c>
      <c r="R42" s="5"/>
    </row>
    <row r="43" spans="1:18" ht="30" customHeight="1" thickBot="1">
      <c r="A43" s="132" t="s">
        <v>197</v>
      </c>
      <c r="B43" s="653" t="s">
        <v>145</v>
      </c>
      <c r="C43" s="653"/>
      <c r="D43" s="653"/>
      <c r="E43" s="131"/>
      <c r="F43" s="56"/>
      <c r="G43" s="14"/>
      <c r="H43" s="104">
        <v>138</v>
      </c>
      <c r="I43" s="77"/>
      <c r="J43" s="73">
        <f t="shared" si="7"/>
        <v>0</v>
      </c>
      <c r="K43" s="112"/>
      <c r="L43" s="104">
        <f t="shared" si="5"/>
        <v>138</v>
      </c>
      <c r="M43" s="80">
        <f t="shared" si="6"/>
        <v>0</v>
      </c>
      <c r="N43" s="70">
        <v>1.9E-2</v>
      </c>
      <c r="O43" s="100">
        <v>2</v>
      </c>
      <c r="P43" s="6">
        <f t="shared" si="0"/>
        <v>0</v>
      </c>
      <c r="Q43" s="6">
        <f t="shared" si="1"/>
        <v>0</v>
      </c>
      <c r="R43" s="5"/>
    </row>
    <row r="44" spans="1:18" ht="30" customHeight="1" thickBot="1">
      <c r="A44" s="132" t="s">
        <v>183</v>
      </c>
      <c r="B44" s="653" t="s">
        <v>320</v>
      </c>
      <c r="C44" s="653"/>
      <c r="D44" s="653"/>
      <c r="E44" s="131"/>
      <c r="F44" s="56"/>
      <c r="G44" s="14"/>
      <c r="H44" s="104">
        <v>154</v>
      </c>
      <c r="I44" s="77"/>
      <c r="J44" s="73">
        <f t="shared" si="7"/>
        <v>0</v>
      </c>
      <c r="K44" s="112"/>
      <c r="L44" s="104">
        <f t="shared" si="5"/>
        <v>154</v>
      </c>
      <c r="M44" s="80">
        <f t="shared" si="6"/>
        <v>0</v>
      </c>
      <c r="N44" s="70">
        <v>4.0000000000000001E-3</v>
      </c>
      <c r="O44" s="100">
        <v>0.68100000000000005</v>
      </c>
      <c r="P44" s="6">
        <f t="shared" si="0"/>
        <v>0</v>
      </c>
      <c r="Q44" s="6">
        <f t="shared" si="1"/>
        <v>0</v>
      </c>
      <c r="R44" s="5"/>
    </row>
    <row r="45" spans="1:18" ht="30" customHeight="1" thickBot="1">
      <c r="A45" s="132" t="s">
        <v>386</v>
      </c>
      <c r="B45" s="653" t="s">
        <v>319</v>
      </c>
      <c r="C45" s="653"/>
      <c r="D45" s="653"/>
      <c r="E45" s="131"/>
      <c r="F45" s="56"/>
      <c r="G45" s="14"/>
      <c r="H45" s="104">
        <v>1756</v>
      </c>
      <c r="I45" s="77"/>
      <c r="J45" s="73">
        <f t="shared" si="7"/>
        <v>0</v>
      </c>
      <c r="K45" s="112"/>
      <c r="L45" s="104">
        <f>SUM(H45-(H45*J45))</f>
        <v>1756</v>
      </c>
      <c r="M45" s="80">
        <f>I45*L45</f>
        <v>0</v>
      </c>
      <c r="N45" s="70">
        <v>0.1</v>
      </c>
      <c r="O45" s="100">
        <v>2</v>
      </c>
      <c r="P45" s="28">
        <f>I45*N45</f>
        <v>0</v>
      </c>
      <c r="Q45" s="28">
        <f>I45*O45</f>
        <v>0</v>
      </c>
      <c r="R45" s="5"/>
    </row>
    <row r="46" spans="1:18" ht="30" customHeight="1" thickBot="1">
      <c r="A46" s="132" t="s">
        <v>341</v>
      </c>
      <c r="B46" s="653" t="s">
        <v>318</v>
      </c>
      <c r="C46" s="653"/>
      <c r="D46" s="653"/>
      <c r="E46" s="150"/>
      <c r="F46" s="151"/>
      <c r="G46" s="152"/>
      <c r="H46" s="104">
        <v>1557</v>
      </c>
      <c r="I46" s="153"/>
      <c r="J46" s="154">
        <f t="shared" si="7"/>
        <v>0</v>
      </c>
      <c r="K46" s="155"/>
      <c r="L46" s="104">
        <f t="shared" si="5"/>
        <v>1557</v>
      </c>
      <c r="M46" s="156">
        <f t="shared" si="6"/>
        <v>0</v>
      </c>
      <c r="N46" s="157">
        <v>0.1</v>
      </c>
      <c r="O46" s="158">
        <v>2</v>
      </c>
      <c r="P46" s="6">
        <f t="shared" si="0"/>
        <v>0</v>
      </c>
      <c r="Q46" s="6">
        <f t="shared" si="1"/>
        <v>0</v>
      </c>
      <c r="R46" s="5"/>
    </row>
    <row r="47" spans="1:18" ht="23.25" customHeight="1">
      <c r="A47" s="37"/>
      <c r="B47" s="804"/>
      <c r="C47" s="804"/>
      <c r="D47" s="804"/>
      <c r="E47" s="804"/>
      <c r="F47" s="804"/>
      <c r="G47" s="804"/>
      <c r="M47" s="23">
        <f>SUM(M12:M46)</f>
        <v>0</v>
      </c>
      <c r="N47" s="25"/>
      <c r="O47" s="25"/>
      <c r="P47" s="6">
        <f>SUM(P12:P46)</f>
        <v>0</v>
      </c>
      <c r="Q47" s="6">
        <f>SUM(Q12:Q46)</f>
        <v>0</v>
      </c>
      <c r="R47" s="5"/>
    </row>
    <row r="48" spans="1:18" ht="44.45" customHeight="1">
      <c r="A48" s="672"/>
      <c r="B48" s="672"/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160"/>
      <c r="Q48" s="15"/>
      <c r="R48" s="15"/>
    </row>
    <row r="49" spans="1:18" ht="19.5" customHeight="1">
      <c r="A49" s="633"/>
      <c r="B49" s="633"/>
      <c r="C49" s="633"/>
      <c r="D49" s="633"/>
      <c r="E49" s="633"/>
      <c r="F49" s="633"/>
      <c r="G49" s="633"/>
      <c r="H49" s="633"/>
      <c r="I49" s="633"/>
      <c r="J49" s="633"/>
      <c r="K49" s="633"/>
      <c r="L49" s="633"/>
      <c r="M49" s="633"/>
      <c r="N49" s="633"/>
      <c r="O49" s="633"/>
      <c r="P49" s="160"/>
      <c r="Q49" s="15"/>
      <c r="R49" s="15"/>
    </row>
    <row r="50" spans="1:18" ht="5.4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160"/>
      <c r="Q50" s="15"/>
      <c r="R50" s="15"/>
    </row>
  </sheetData>
  <mergeCells count="67">
    <mergeCell ref="B46:D46"/>
    <mergeCell ref="A49:O49"/>
    <mergeCell ref="C19:C20"/>
    <mergeCell ref="K19:K20"/>
    <mergeCell ref="D19:D20"/>
    <mergeCell ref="G19:G20"/>
    <mergeCell ref="C21:C22"/>
    <mergeCell ref="D21:D22"/>
    <mergeCell ref="A48:O48"/>
    <mergeCell ref="B47:G47"/>
    <mergeCell ref="A19:A20"/>
    <mergeCell ref="E19:E20"/>
    <mergeCell ref="K17:K18"/>
    <mergeCell ref="B41:D41"/>
    <mergeCell ref="B42:D42"/>
    <mergeCell ref="B43:D43"/>
    <mergeCell ref="A28:O28"/>
    <mergeCell ref="B33:G33"/>
    <mergeCell ref="K21:K22"/>
    <mergeCell ref="B34:D34"/>
    <mergeCell ref="B44:D44"/>
    <mergeCell ref="B45:D45"/>
    <mergeCell ref="D17:D18"/>
    <mergeCell ref="G17:G18"/>
    <mergeCell ref="B38:D38"/>
    <mergeCell ref="B39:D39"/>
    <mergeCell ref="B40:D40"/>
    <mergeCell ref="C17:C18"/>
    <mergeCell ref="G21:G22"/>
    <mergeCell ref="F19:F20"/>
    <mergeCell ref="O7:O9"/>
    <mergeCell ref="H5:O5"/>
    <mergeCell ref="S6:X6"/>
    <mergeCell ref="A7:A9"/>
    <mergeCell ref="C7:D7"/>
    <mergeCell ref="E7:F7"/>
    <mergeCell ref="G7:G9"/>
    <mergeCell ref="H7:H9"/>
    <mergeCell ref="I7:I9"/>
    <mergeCell ref="N7:N9"/>
    <mergeCell ref="D8:D9"/>
    <mergeCell ref="E8:E9"/>
    <mergeCell ref="F8:F9"/>
    <mergeCell ref="A10:L10"/>
    <mergeCell ref="B7:B9"/>
    <mergeCell ref="J7:J9"/>
    <mergeCell ref="K7:K9"/>
    <mergeCell ref="L7:L9"/>
    <mergeCell ref="I1:O1"/>
    <mergeCell ref="C1:H1"/>
    <mergeCell ref="A15:O15"/>
    <mergeCell ref="A17:A18"/>
    <mergeCell ref="E17:E18"/>
    <mergeCell ref="F17:F18"/>
    <mergeCell ref="A16:O16"/>
    <mergeCell ref="A11:O11"/>
    <mergeCell ref="M7:M9"/>
    <mergeCell ref="C8:C9"/>
    <mergeCell ref="B35:D35"/>
    <mergeCell ref="B36:D36"/>
    <mergeCell ref="B37:D37"/>
    <mergeCell ref="A29:O29"/>
    <mergeCell ref="A21:A22"/>
    <mergeCell ref="E21:E22"/>
    <mergeCell ref="F21:F22"/>
    <mergeCell ref="A23:O23"/>
    <mergeCell ref="A24:O24"/>
  </mergeCells>
  <phoneticPr fontId="2" type="noConversion"/>
  <pageMargins left="0.25" right="0.25" top="0.75" bottom="0.75" header="0.3" footer="0.3"/>
  <pageSetup paperSize="9" scale="47" fitToHeight="10" orientation="portrait" r:id="rId1"/>
  <headerFooter alignWithMargins="0"/>
  <ignoredErrors>
    <ignoredError sqref="C14:D14 D13 C17:D17 C21:D21 D19 C27:D27 D26 D3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V51"/>
  <sheetViews>
    <sheetView view="pageBreakPreview" zoomScaleNormal="100" zoomScaleSheetLayoutView="100" workbookViewId="0">
      <selection activeCell="C1" sqref="C1:F1"/>
    </sheetView>
  </sheetViews>
  <sheetFormatPr defaultRowHeight="12.75"/>
  <cols>
    <col min="1" max="1" width="17.85546875" style="15" customWidth="1"/>
    <col min="2" max="2" width="13" style="15" customWidth="1"/>
    <col min="3" max="4" width="5.42578125" style="15" customWidth="1"/>
    <col min="5" max="6" width="7.85546875" style="15" customWidth="1"/>
    <col min="7" max="7" width="5.5703125" style="15" customWidth="1"/>
    <col min="8" max="8" width="5.85546875" style="15" customWidth="1"/>
    <col min="9" max="10" width="7.140625" style="15" customWidth="1"/>
    <col min="11" max="12" width="5.7109375" style="15" customWidth="1"/>
    <col min="13" max="13" width="5.28515625" style="15" customWidth="1"/>
    <col min="14" max="14" width="7.85546875" style="1" hidden="1" customWidth="1"/>
    <col min="15" max="15" width="7.7109375" style="1" hidden="1" customWidth="1"/>
    <col min="16" max="16" width="10" bestFit="1" customWidth="1"/>
  </cols>
  <sheetData>
    <row r="1" spans="1:22" ht="37.15" customHeight="1">
      <c r="A1" s="81"/>
      <c r="B1" s="82"/>
      <c r="C1" s="841" t="s">
        <v>1305</v>
      </c>
      <c r="D1" s="841"/>
      <c r="E1" s="841"/>
      <c r="F1" s="841"/>
      <c r="G1" s="842" t="s">
        <v>788</v>
      </c>
      <c r="H1" s="842"/>
      <c r="I1" s="842"/>
      <c r="J1" s="842"/>
      <c r="K1" s="842"/>
      <c r="L1" s="842"/>
      <c r="M1" s="843"/>
      <c r="N1" s="160"/>
      <c r="O1" s="15"/>
      <c r="P1" s="15"/>
    </row>
    <row r="2" spans="1:22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5"/>
      <c r="N2" s="161"/>
      <c r="O2" s="57"/>
      <c r="P2" s="57"/>
    </row>
    <row r="3" spans="1:22" ht="22.9" customHeight="1" thickBot="1">
      <c r="A3" s="114" t="s">
        <v>244</v>
      </c>
      <c r="B3" s="133">
        <f>K48</f>
        <v>0</v>
      </c>
      <c r="C3" s="86"/>
      <c r="D3" s="839" t="s">
        <v>1221</v>
      </c>
      <c r="E3" s="840"/>
      <c r="F3" s="133">
        <f>O48</f>
        <v>0</v>
      </c>
      <c r="G3" s="59"/>
      <c r="H3" s="361" t="s">
        <v>245</v>
      </c>
      <c r="I3" s="88"/>
      <c r="J3" s="133">
        <f>P48</f>
        <v>0</v>
      </c>
      <c r="K3" s="837" t="s">
        <v>429</v>
      </c>
      <c r="L3" s="838"/>
      <c r="M3" s="90">
        <v>0</v>
      </c>
      <c r="N3" s="160"/>
      <c r="O3" s="15"/>
      <c r="P3" s="15"/>
    </row>
    <row r="4" spans="1:22" ht="8.4499999999999993" customHeight="1">
      <c r="A4" s="115"/>
      <c r="B4" s="35"/>
      <c r="C4" s="35"/>
      <c r="D4" s="35"/>
      <c r="E4" s="35"/>
      <c r="F4" s="35"/>
      <c r="G4" s="42"/>
      <c r="H4" s="91"/>
      <c r="I4" s="92"/>
      <c r="J4" s="92"/>
      <c r="K4" s="35"/>
      <c r="L4" s="35"/>
      <c r="M4" s="93"/>
      <c r="N4" s="162"/>
      <c r="O4" s="15"/>
      <c r="P4" s="15"/>
    </row>
    <row r="5" spans="1:22" ht="30" customHeight="1">
      <c r="A5" s="362"/>
      <c r="B5" s="433"/>
      <c r="C5" s="461"/>
      <c r="D5" s="461"/>
      <c r="E5" s="461"/>
      <c r="F5" s="844" t="s">
        <v>428</v>
      </c>
      <c r="G5" s="844"/>
      <c r="H5" s="844"/>
      <c r="I5" s="844"/>
      <c r="J5" s="844"/>
      <c r="K5" s="844"/>
      <c r="L5" s="844"/>
      <c r="M5" s="845"/>
      <c r="N5" s="160"/>
      <c r="O5" s="15"/>
      <c r="P5" s="15"/>
    </row>
    <row r="6" spans="1:22" ht="8.4499999999999993" customHeight="1" thickBot="1">
      <c r="A6" s="94"/>
      <c r="B6" s="95"/>
      <c r="C6" s="96"/>
      <c r="D6" s="97"/>
      <c r="E6" s="97"/>
      <c r="F6" s="98"/>
      <c r="G6" s="96"/>
      <c r="H6" s="96"/>
      <c r="I6" s="96"/>
      <c r="J6" s="96"/>
      <c r="K6" s="96"/>
      <c r="L6" s="96"/>
      <c r="M6" s="99"/>
      <c r="N6" s="160"/>
      <c r="O6" s="15"/>
      <c r="P6" s="15"/>
      <c r="Q6" s="583"/>
      <c r="R6" s="583"/>
      <c r="S6" s="583"/>
      <c r="T6" s="583"/>
      <c r="U6" s="583"/>
      <c r="V6" s="583"/>
    </row>
    <row r="7" spans="1:22" ht="25.15" customHeight="1" thickBot="1">
      <c r="A7" s="829" t="s">
        <v>362</v>
      </c>
      <c r="B7" s="830" t="s">
        <v>787</v>
      </c>
      <c r="C7" s="833" t="s">
        <v>363</v>
      </c>
      <c r="D7" s="833"/>
      <c r="E7" s="585" t="s">
        <v>793</v>
      </c>
      <c r="F7" s="586" t="s">
        <v>792</v>
      </c>
      <c r="G7" s="834" t="s">
        <v>248</v>
      </c>
      <c r="H7" s="835" t="s">
        <v>239</v>
      </c>
      <c r="I7" s="836" t="s">
        <v>665</v>
      </c>
      <c r="J7" s="846" t="s">
        <v>666</v>
      </c>
      <c r="K7" s="836" t="s">
        <v>246</v>
      </c>
      <c r="L7" s="599" t="s">
        <v>240</v>
      </c>
      <c r="M7" s="600" t="s">
        <v>241</v>
      </c>
      <c r="P7" s="1"/>
    </row>
    <row r="8" spans="1:22" ht="25.15" customHeight="1" thickBot="1">
      <c r="A8" s="829"/>
      <c r="B8" s="831"/>
      <c r="C8" s="833" t="s">
        <v>364</v>
      </c>
      <c r="D8" s="833" t="s">
        <v>365</v>
      </c>
      <c r="E8" s="585"/>
      <c r="F8" s="586"/>
      <c r="G8" s="834"/>
      <c r="H8" s="835"/>
      <c r="I8" s="836"/>
      <c r="J8" s="846"/>
      <c r="K8" s="836"/>
      <c r="L8" s="599"/>
      <c r="M8" s="600"/>
      <c r="P8" s="1"/>
    </row>
    <row r="9" spans="1:22" ht="28.15" customHeight="1" thickBot="1">
      <c r="A9" s="829"/>
      <c r="B9" s="832"/>
      <c r="C9" s="833"/>
      <c r="D9" s="833"/>
      <c r="E9" s="585"/>
      <c r="F9" s="586"/>
      <c r="G9" s="834"/>
      <c r="H9" s="835"/>
      <c r="I9" s="836"/>
      <c r="J9" s="846"/>
      <c r="K9" s="836"/>
      <c r="L9" s="599"/>
      <c r="M9" s="600"/>
      <c r="P9" s="1"/>
    </row>
    <row r="10" spans="1:22" ht="30" customHeight="1" thickBot="1">
      <c r="A10" s="640" t="s">
        <v>789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6"/>
      <c r="L10" s="64"/>
      <c r="M10" s="67"/>
      <c r="N10" s="160"/>
      <c r="O10" s="15"/>
      <c r="P10" s="15"/>
    </row>
    <row r="11" spans="1:22" ht="39" customHeight="1" thickBot="1">
      <c r="A11" s="826" t="s">
        <v>796</v>
      </c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8"/>
      <c r="N11" s="160"/>
      <c r="O11" s="15"/>
      <c r="P11" s="15"/>
    </row>
    <row r="12" spans="1:22" s="8" customFormat="1" ht="15" customHeight="1" thickBot="1">
      <c r="A12" s="411" t="s">
        <v>1108</v>
      </c>
      <c r="B12" s="412"/>
      <c r="C12" s="415" t="s">
        <v>179</v>
      </c>
      <c r="D12" s="416">
        <v>11.2</v>
      </c>
      <c r="E12" s="417"/>
      <c r="F12" s="418">
        <v>4238</v>
      </c>
      <c r="G12" s="419"/>
      <c r="H12" s="420">
        <f>$M$3</f>
        <v>0</v>
      </c>
      <c r="I12" s="426"/>
      <c r="J12" s="426">
        <f>SUM(F12-(F12*H12))</f>
        <v>4238</v>
      </c>
      <c r="K12" s="422">
        <f>G12*J12</f>
        <v>0</v>
      </c>
      <c r="L12" s="429">
        <f>1.43*1.05*0.445</f>
        <v>0.66816750000000003</v>
      </c>
      <c r="M12" s="428">
        <v>117</v>
      </c>
      <c r="N12" s="28">
        <f>G12*L12</f>
        <v>0</v>
      </c>
      <c r="O12" s="28">
        <f>G12*M12</f>
        <v>0</v>
      </c>
      <c r="P12" s="10"/>
    </row>
    <row r="13" spans="1:22" s="8" customFormat="1" ht="15" customHeight="1" thickBot="1">
      <c r="A13" s="411" t="s">
        <v>1109</v>
      </c>
      <c r="B13" s="412"/>
      <c r="C13" s="415">
        <v>12.5</v>
      </c>
      <c r="D13" s="416" t="s">
        <v>180</v>
      </c>
      <c r="E13" s="417"/>
      <c r="F13" s="418">
        <v>4480</v>
      </c>
      <c r="G13" s="419"/>
      <c r="H13" s="420">
        <f>$M$3</f>
        <v>0</v>
      </c>
      <c r="I13" s="426"/>
      <c r="J13" s="426">
        <f>SUM(F13-(F13*H13))</f>
        <v>4480</v>
      </c>
      <c r="K13" s="422">
        <f>G13*J13</f>
        <v>0</v>
      </c>
      <c r="L13" s="429">
        <f>1.43*1.05*0.445</f>
        <v>0.66816750000000003</v>
      </c>
      <c r="M13" s="428">
        <v>117</v>
      </c>
      <c r="N13" s="28">
        <f t="shared" ref="N13:N47" si="0">G13*L13</f>
        <v>0</v>
      </c>
      <c r="O13" s="28">
        <f t="shared" ref="O13:O47" si="1">G13*M13</f>
        <v>0</v>
      </c>
      <c r="P13" s="10"/>
    </row>
    <row r="14" spans="1:22" ht="15" customHeight="1" thickBot="1">
      <c r="A14" s="411" t="s">
        <v>1110</v>
      </c>
      <c r="B14" s="412"/>
      <c r="C14" s="415" t="s">
        <v>180</v>
      </c>
      <c r="D14" s="416" t="s">
        <v>200</v>
      </c>
      <c r="E14" s="417"/>
      <c r="F14" s="418">
        <v>5400</v>
      </c>
      <c r="G14" s="419"/>
      <c r="H14" s="420">
        <f>$M$3</f>
        <v>0</v>
      </c>
      <c r="I14" s="426"/>
      <c r="J14" s="426">
        <f>SUM(F14-(F14*H14))</f>
        <v>5400</v>
      </c>
      <c r="K14" s="422">
        <f>G14*J14</f>
        <v>0</v>
      </c>
      <c r="L14" s="429">
        <f>1.43*1.05*0.445</f>
        <v>0.66816750000000003</v>
      </c>
      <c r="M14" s="428">
        <v>117</v>
      </c>
      <c r="N14" s="28">
        <f t="shared" si="0"/>
        <v>0</v>
      </c>
      <c r="O14" s="28">
        <f t="shared" si="1"/>
        <v>0</v>
      </c>
      <c r="P14" s="5"/>
    </row>
    <row r="15" spans="1:22" ht="30" customHeight="1" thickBot="1">
      <c r="A15" s="795" t="s">
        <v>388</v>
      </c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7"/>
      <c r="N15" s="6"/>
      <c r="O15" s="6"/>
      <c r="P15" s="5"/>
    </row>
    <row r="16" spans="1:22" ht="30" customHeight="1" thickBot="1">
      <c r="A16" s="595" t="s">
        <v>778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7"/>
      <c r="N16" s="6"/>
      <c r="O16" s="6"/>
      <c r="P16" s="5"/>
    </row>
    <row r="17" spans="1:17">
      <c r="A17" s="810" t="s">
        <v>1111</v>
      </c>
      <c r="B17" s="345" t="s">
        <v>407</v>
      </c>
      <c r="C17" s="820">
        <v>5.2</v>
      </c>
      <c r="D17" s="822">
        <v>6</v>
      </c>
      <c r="E17" s="824">
        <f>F17+F18</f>
        <v>2124</v>
      </c>
      <c r="F17" s="354">
        <v>1986</v>
      </c>
      <c r="G17" s="348"/>
      <c r="H17" s="424">
        <f t="shared" ref="H17:H22" si="2">$M$3</f>
        <v>0</v>
      </c>
      <c r="I17" s="808">
        <f>SUM(E17-(E17*H17))</f>
        <v>2124</v>
      </c>
      <c r="J17" s="366">
        <f t="shared" ref="J17:J22" si="3">SUM(F17-(F17*H17))</f>
        <v>1986</v>
      </c>
      <c r="K17" s="355">
        <f t="shared" ref="K17:K22" si="4">G17*J17</f>
        <v>0</v>
      </c>
      <c r="L17" s="423">
        <v>0.121</v>
      </c>
      <c r="M17" s="339">
        <v>18</v>
      </c>
      <c r="N17" s="29">
        <f t="shared" si="0"/>
        <v>0</v>
      </c>
      <c r="O17" s="29">
        <f t="shared" si="1"/>
        <v>0</v>
      </c>
      <c r="P17" s="5"/>
    </row>
    <row r="18" spans="1:17" s="8" customFormat="1" ht="13.5" thickBot="1">
      <c r="A18" s="811"/>
      <c r="B18" s="437" t="s">
        <v>123</v>
      </c>
      <c r="C18" s="821"/>
      <c r="D18" s="823"/>
      <c r="E18" s="825"/>
      <c r="F18" s="359">
        <v>138</v>
      </c>
      <c r="G18" s="357"/>
      <c r="H18" s="425">
        <f t="shared" si="2"/>
        <v>0</v>
      </c>
      <c r="I18" s="809"/>
      <c r="J18" s="367">
        <f t="shared" si="3"/>
        <v>138</v>
      </c>
      <c r="K18" s="358">
        <f t="shared" si="4"/>
        <v>0</v>
      </c>
      <c r="L18" s="364">
        <v>6.9000000000000006E-2</v>
      </c>
      <c r="M18" s="365">
        <v>4.5</v>
      </c>
      <c r="N18" s="29">
        <f t="shared" si="0"/>
        <v>0</v>
      </c>
      <c r="O18" s="29">
        <f t="shared" si="1"/>
        <v>0</v>
      </c>
      <c r="P18" s="10"/>
    </row>
    <row r="19" spans="1:17" s="8" customFormat="1">
      <c r="A19" s="810" t="s">
        <v>1112</v>
      </c>
      <c r="B19" s="345" t="s">
        <v>1113</v>
      </c>
      <c r="C19" s="812">
        <v>6.25</v>
      </c>
      <c r="D19" s="814" t="s">
        <v>178</v>
      </c>
      <c r="E19" s="816">
        <f>F19+F20</f>
        <v>2578</v>
      </c>
      <c r="F19" s="354">
        <v>2440</v>
      </c>
      <c r="G19" s="348"/>
      <c r="H19" s="424">
        <f t="shared" si="2"/>
        <v>0</v>
      </c>
      <c r="I19" s="808">
        <f>SUM(E19-(E19*H19))</f>
        <v>2578</v>
      </c>
      <c r="J19" s="366">
        <f t="shared" si="3"/>
        <v>2440</v>
      </c>
      <c r="K19" s="355">
        <f t="shared" si="4"/>
        <v>0</v>
      </c>
      <c r="L19" s="338">
        <v>0.12</v>
      </c>
      <c r="M19" s="339">
        <v>20</v>
      </c>
      <c r="N19" s="29">
        <f t="shared" si="0"/>
        <v>0</v>
      </c>
      <c r="O19" s="29">
        <f t="shared" si="1"/>
        <v>0</v>
      </c>
      <c r="P19" s="10"/>
    </row>
    <row r="20" spans="1:17" s="8" customFormat="1" ht="12.75" customHeight="1" thickBot="1">
      <c r="A20" s="811"/>
      <c r="B20" s="437" t="s">
        <v>123</v>
      </c>
      <c r="C20" s="818"/>
      <c r="D20" s="819"/>
      <c r="E20" s="817"/>
      <c r="F20" s="359">
        <v>138</v>
      </c>
      <c r="G20" s="357"/>
      <c r="H20" s="425">
        <f t="shared" si="2"/>
        <v>0</v>
      </c>
      <c r="I20" s="809"/>
      <c r="J20" s="367">
        <f t="shared" si="3"/>
        <v>138</v>
      </c>
      <c r="K20" s="358">
        <f t="shared" si="4"/>
        <v>0</v>
      </c>
      <c r="L20" s="364">
        <v>6.9000000000000006E-2</v>
      </c>
      <c r="M20" s="365">
        <v>4.5</v>
      </c>
      <c r="N20" s="29">
        <f t="shared" si="0"/>
        <v>0</v>
      </c>
      <c r="O20" s="29">
        <f t="shared" si="1"/>
        <v>0</v>
      </c>
      <c r="P20" s="10"/>
    </row>
    <row r="21" spans="1:17" s="8" customFormat="1" ht="15" customHeight="1">
      <c r="A21" s="810" t="s">
        <v>1114</v>
      </c>
      <c r="B21" s="345" t="s">
        <v>1115</v>
      </c>
      <c r="C21" s="812" t="s">
        <v>178</v>
      </c>
      <c r="D21" s="814" t="s">
        <v>202</v>
      </c>
      <c r="E21" s="816">
        <f>F21+F22</f>
        <v>2598</v>
      </c>
      <c r="F21" s="354">
        <v>2460</v>
      </c>
      <c r="G21" s="348"/>
      <c r="H21" s="424">
        <f t="shared" si="2"/>
        <v>0</v>
      </c>
      <c r="I21" s="808">
        <f>SUM(E21-(E21*H21))</f>
        <v>2598</v>
      </c>
      <c r="J21" s="366">
        <f t="shared" si="3"/>
        <v>2460</v>
      </c>
      <c r="K21" s="355">
        <f t="shared" si="4"/>
        <v>0</v>
      </c>
      <c r="L21" s="338">
        <v>0.12</v>
      </c>
      <c r="M21" s="339">
        <v>20</v>
      </c>
      <c r="N21" s="29">
        <f>G21*L21</f>
        <v>0</v>
      </c>
      <c r="O21" s="29">
        <f>G21*M21</f>
        <v>0</v>
      </c>
      <c r="P21" s="10"/>
    </row>
    <row r="22" spans="1:17" s="8" customFormat="1" ht="12.75" customHeight="1" thickBot="1">
      <c r="A22" s="811"/>
      <c r="B22" s="437" t="s">
        <v>123</v>
      </c>
      <c r="C22" s="813"/>
      <c r="D22" s="815"/>
      <c r="E22" s="817"/>
      <c r="F22" s="359">
        <v>138</v>
      </c>
      <c r="G22" s="357"/>
      <c r="H22" s="425">
        <f t="shared" si="2"/>
        <v>0</v>
      </c>
      <c r="I22" s="809"/>
      <c r="J22" s="367">
        <f t="shared" si="3"/>
        <v>138</v>
      </c>
      <c r="K22" s="358">
        <f t="shared" si="4"/>
        <v>0</v>
      </c>
      <c r="L22" s="364">
        <v>6.9000000000000006E-2</v>
      </c>
      <c r="M22" s="365">
        <v>4.5</v>
      </c>
      <c r="N22" s="29">
        <f>G22*L22</f>
        <v>0</v>
      </c>
      <c r="O22" s="29">
        <f>G22*M22</f>
        <v>0</v>
      </c>
      <c r="P22" s="10"/>
    </row>
    <row r="23" spans="1:17" ht="30" customHeight="1" thickBot="1">
      <c r="A23" s="795" t="s">
        <v>389</v>
      </c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7"/>
      <c r="N23" s="6">
        <f t="shared" si="0"/>
        <v>0</v>
      </c>
      <c r="O23" s="6">
        <f t="shared" si="1"/>
        <v>0</v>
      </c>
      <c r="P23" s="5"/>
    </row>
    <row r="24" spans="1:17" ht="30" customHeight="1" thickBot="1">
      <c r="A24" s="595" t="s">
        <v>797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7"/>
      <c r="N24" s="6"/>
      <c r="O24" s="6"/>
      <c r="P24" s="5"/>
    </row>
    <row r="25" spans="1:17" s="8" customFormat="1" ht="15" customHeight="1" thickBot="1">
      <c r="A25" s="411" t="s">
        <v>413</v>
      </c>
      <c r="B25" s="412"/>
      <c r="C25" s="430">
        <v>5.2</v>
      </c>
      <c r="D25" s="430">
        <v>6</v>
      </c>
      <c r="E25" s="417"/>
      <c r="F25" s="421">
        <v>1951</v>
      </c>
      <c r="G25" s="419"/>
      <c r="H25" s="420">
        <f>$M$3</f>
        <v>0</v>
      </c>
      <c r="I25" s="426"/>
      <c r="J25" s="426">
        <f>SUM(F25-(F25*H25))</f>
        <v>1951</v>
      </c>
      <c r="K25" s="422">
        <f>G25*J25</f>
        <v>0</v>
      </c>
      <c r="L25" s="427">
        <v>0.249</v>
      </c>
      <c r="M25" s="428">
        <v>30</v>
      </c>
      <c r="N25" s="29">
        <f t="shared" si="0"/>
        <v>0</v>
      </c>
      <c r="O25" s="29">
        <f t="shared" si="1"/>
        <v>0</v>
      </c>
      <c r="P25" s="10"/>
    </row>
    <row r="26" spans="1:17" s="8" customFormat="1" ht="15" customHeight="1" thickBot="1">
      <c r="A26" s="411" t="s">
        <v>1116</v>
      </c>
      <c r="B26" s="412"/>
      <c r="C26" s="415">
        <v>6.25</v>
      </c>
      <c r="D26" s="416" t="s">
        <v>178</v>
      </c>
      <c r="E26" s="417"/>
      <c r="F26" s="421">
        <v>2360</v>
      </c>
      <c r="G26" s="419"/>
      <c r="H26" s="420">
        <f>$M$3</f>
        <v>0</v>
      </c>
      <c r="I26" s="426"/>
      <c r="J26" s="426">
        <f>SUM(F26-(F26*H26))</f>
        <v>2360</v>
      </c>
      <c r="K26" s="422">
        <f>G26*J26</f>
        <v>0</v>
      </c>
      <c r="L26" s="429">
        <v>0.313</v>
      </c>
      <c r="M26" s="428">
        <v>45</v>
      </c>
      <c r="N26" s="29">
        <f>G26*L26</f>
        <v>0</v>
      </c>
      <c r="O26" s="29">
        <f>G26*M26</f>
        <v>0</v>
      </c>
      <c r="P26" s="10"/>
    </row>
    <row r="27" spans="1:17" ht="15" customHeight="1" thickBot="1">
      <c r="A27" s="411" t="s">
        <v>1117</v>
      </c>
      <c r="B27" s="412"/>
      <c r="C27" s="415" t="s">
        <v>178</v>
      </c>
      <c r="D27" s="416" t="s">
        <v>202</v>
      </c>
      <c r="E27" s="417"/>
      <c r="F27" s="421">
        <v>2409</v>
      </c>
      <c r="G27" s="419"/>
      <c r="H27" s="420">
        <f>$M$3</f>
        <v>0</v>
      </c>
      <c r="I27" s="426"/>
      <c r="J27" s="426">
        <f>SUM(F27-(F27*H27))</f>
        <v>2409</v>
      </c>
      <c r="K27" s="422">
        <f>G27*J27</f>
        <v>0</v>
      </c>
      <c r="L27" s="429">
        <v>0.313</v>
      </c>
      <c r="M27" s="428">
        <v>45</v>
      </c>
      <c r="N27" s="29">
        <f t="shared" si="0"/>
        <v>0</v>
      </c>
      <c r="O27" s="29">
        <f t="shared" si="1"/>
        <v>0</v>
      </c>
      <c r="P27" s="5"/>
    </row>
    <row r="28" spans="1:17" ht="30" customHeight="1" thickBot="1">
      <c r="A28" s="795" t="s">
        <v>387</v>
      </c>
      <c r="B28" s="796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7"/>
      <c r="N28" s="6"/>
      <c r="O28" s="6"/>
      <c r="P28" s="5"/>
    </row>
    <row r="29" spans="1:17" ht="30" customHeight="1" thickBot="1">
      <c r="A29" s="595" t="s">
        <v>798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7"/>
      <c r="N29" s="6"/>
      <c r="O29" s="6"/>
      <c r="P29" s="5"/>
    </row>
    <row r="30" spans="1:17" s="8" customFormat="1" ht="15" customHeight="1" thickBot="1">
      <c r="A30" s="411" t="s">
        <v>410</v>
      </c>
      <c r="B30" s="412"/>
      <c r="C30" s="430">
        <v>5.2</v>
      </c>
      <c r="D30" s="430">
        <v>6</v>
      </c>
      <c r="E30" s="417"/>
      <c r="F30" s="418">
        <v>1719</v>
      </c>
      <c r="G30" s="419"/>
      <c r="H30" s="420">
        <f>$M$3</f>
        <v>0</v>
      </c>
      <c r="I30" s="426"/>
      <c r="J30" s="426">
        <f>SUM(F30-(F30*H30))</f>
        <v>1719</v>
      </c>
      <c r="K30" s="422">
        <f>G30*J30</f>
        <v>0</v>
      </c>
      <c r="L30" s="429">
        <v>0.29099999999999998</v>
      </c>
      <c r="M30" s="428">
        <v>36</v>
      </c>
      <c r="N30" s="29">
        <f>G31*L30</f>
        <v>0</v>
      </c>
      <c r="O30" s="29">
        <f>G31*M30</f>
        <v>0</v>
      </c>
      <c r="P30" s="10"/>
      <c r="Q30"/>
    </row>
    <row r="31" spans="1:17" s="8" customFormat="1" ht="15" customHeight="1" thickBot="1">
      <c r="A31" s="411" t="s">
        <v>1118</v>
      </c>
      <c r="B31" s="412"/>
      <c r="C31" s="415">
        <v>6.25</v>
      </c>
      <c r="D31" s="416" t="s">
        <v>178</v>
      </c>
      <c r="E31" s="417"/>
      <c r="F31" s="421">
        <v>2095</v>
      </c>
      <c r="G31" s="419"/>
      <c r="H31" s="420">
        <f>$M$3</f>
        <v>0</v>
      </c>
      <c r="I31" s="426"/>
      <c r="J31" s="426">
        <f>SUM(F31-(F31*H31))</f>
        <v>2095</v>
      </c>
      <c r="K31" s="422">
        <f>G31*J31</f>
        <v>0</v>
      </c>
      <c r="L31" s="429">
        <v>0.29099999999999998</v>
      </c>
      <c r="M31" s="428">
        <v>36</v>
      </c>
      <c r="N31" s="29">
        <f>G32*L31</f>
        <v>0</v>
      </c>
      <c r="O31" s="29">
        <f>G32*M31</f>
        <v>0</v>
      </c>
      <c r="P31" s="10"/>
    </row>
    <row r="32" spans="1:17" s="8" customFormat="1" ht="15" customHeight="1" thickBot="1">
      <c r="A32" s="411" t="s">
        <v>1119</v>
      </c>
      <c r="B32" s="412"/>
      <c r="C32" s="415" t="s">
        <v>178</v>
      </c>
      <c r="D32" s="416" t="s">
        <v>202</v>
      </c>
      <c r="E32" s="417"/>
      <c r="F32" s="421">
        <v>2429</v>
      </c>
      <c r="G32" s="419"/>
      <c r="H32" s="420">
        <f>$M$3</f>
        <v>0</v>
      </c>
      <c r="I32" s="426"/>
      <c r="J32" s="426">
        <f>SUM(F32-(F32*H32))</f>
        <v>2429</v>
      </c>
      <c r="K32" s="422">
        <f>G32*J32</f>
        <v>0</v>
      </c>
      <c r="L32" s="429">
        <v>0.29099999999999998</v>
      </c>
      <c r="M32" s="428">
        <v>36</v>
      </c>
      <c r="N32" s="29">
        <f>G33*L32</f>
        <v>0</v>
      </c>
      <c r="O32" s="29">
        <f>G33*M32</f>
        <v>0</v>
      </c>
      <c r="P32" s="10"/>
    </row>
    <row r="33" spans="1:16" ht="27" customHeight="1" thickBot="1">
      <c r="A33" s="282" t="s">
        <v>381</v>
      </c>
      <c r="B33" s="770" t="s">
        <v>383</v>
      </c>
      <c r="C33" s="771"/>
      <c r="D33" s="771"/>
      <c r="E33" s="772"/>
      <c r="F33" s="282"/>
      <c r="G33" s="282"/>
      <c r="H33" s="282"/>
      <c r="I33" s="282"/>
      <c r="J33" s="282"/>
      <c r="K33" s="282"/>
      <c r="L33" s="282"/>
      <c r="M33" s="282"/>
      <c r="N33" s="6">
        <f t="shared" si="0"/>
        <v>0</v>
      </c>
      <c r="O33" s="6">
        <f t="shared" si="1"/>
        <v>0</v>
      </c>
      <c r="P33" s="5"/>
    </row>
    <row r="34" spans="1:16" ht="38.25" customHeight="1" thickBot="1">
      <c r="A34" s="411" t="s">
        <v>1120</v>
      </c>
      <c r="B34" s="805" t="s">
        <v>1124</v>
      </c>
      <c r="C34" s="805"/>
      <c r="D34" s="805"/>
      <c r="E34" s="14"/>
      <c r="F34" s="155">
        <v>231</v>
      </c>
      <c r="G34" s="77"/>
      <c r="H34" s="73">
        <f t="shared" ref="H34:H39" si="5">$M$3</f>
        <v>0</v>
      </c>
      <c r="I34" s="342"/>
      <c r="J34" s="341">
        <f t="shared" ref="J34:J39" si="6">SUM(F34-(F34*H34))</f>
        <v>231</v>
      </c>
      <c r="K34" s="80">
        <f t="shared" ref="K34:K39" si="7">G34*J34</f>
        <v>0</v>
      </c>
      <c r="L34" s="338">
        <v>1.2E-2</v>
      </c>
      <c r="M34" s="339">
        <v>1.8</v>
      </c>
      <c r="N34" s="6">
        <f t="shared" si="0"/>
        <v>0</v>
      </c>
      <c r="O34" s="6">
        <f t="shared" si="1"/>
        <v>0</v>
      </c>
      <c r="P34" s="5"/>
    </row>
    <row r="35" spans="1:16" s="36" customFormat="1" ht="36.75" customHeight="1" thickBot="1">
      <c r="A35" s="411" t="s">
        <v>1121</v>
      </c>
      <c r="B35" s="805" t="s">
        <v>1123</v>
      </c>
      <c r="C35" s="805"/>
      <c r="D35" s="805"/>
      <c r="E35" s="14"/>
      <c r="F35" s="155">
        <v>231</v>
      </c>
      <c r="G35" s="77"/>
      <c r="H35" s="73">
        <f t="shared" si="5"/>
        <v>0</v>
      </c>
      <c r="I35" s="342"/>
      <c r="J35" s="341">
        <f t="shared" si="6"/>
        <v>231</v>
      </c>
      <c r="K35" s="80">
        <f t="shared" si="7"/>
        <v>0</v>
      </c>
      <c r="L35" s="338">
        <v>1.2E-2</v>
      </c>
      <c r="M35" s="339">
        <v>1.8</v>
      </c>
      <c r="N35" s="6">
        <f>G35*L35</f>
        <v>0</v>
      </c>
      <c r="O35" s="6">
        <f>G35*M35</f>
        <v>0</v>
      </c>
    </row>
    <row r="36" spans="1:16" s="36" customFormat="1" ht="41.25" customHeight="1" thickBot="1">
      <c r="A36" s="411" t="s">
        <v>1122</v>
      </c>
      <c r="B36" s="805" t="s">
        <v>1125</v>
      </c>
      <c r="C36" s="805"/>
      <c r="D36" s="805"/>
      <c r="E36" s="14"/>
      <c r="F36" s="155">
        <v>231</v>
      </c>
      <c r="G36" s="77"/>
      <c r="H36" s="73">
        <f t="shared" si="5"/>
        <v>0</v>
      </c>
      <c r="I36" s="342"/>
      <c r="J36" s="341">
        <f t="shared" si="6"/>
        <v>231</v>
      </c>
      <c r="K36" s="80">
        <f t="shared" si="7"/>
        <v>0</v>
      </c>
      <c r="L36" s="338">
        <v>1.2E-2</v>
      </c>
      <c r="M36" s="339">
        <v>1.8</v>
      </c>
      <c r="N36" s="6">
        <f>G36*L36</f>
        <v>0</v>
      </c>
      <c r="O36" s="6">
        <f>G36*M36</f>
        <v>0</v>
      </c>
    </row>
    <row r="37" spans="1:16" s="36" customFormat="1" ht="37.5" customHeight="1" thickBot="1">
      <c r="A37" s="411" t="s">
        <v>210</v>
      </c>
      <c r="B37" s="805" t="s">
        <v>1126</v>
      </c>
      <c r="C37" s="805"/>
      <c r="D37" s="805"/>
      <c r="E37" s="14"/>
      <c r="F37" s="155">
        <v>121</v>
      </c>
      <c r="G37" s="77"/>
      <c r="H37" s="73">
        <f t="shared" si="5"/>
        <v>0</v>
      </c>
      <c r="I37" s="342"/>
      <c r="J37" s="341">
        <f t="shared" si="6"/>
        <v>121</v>
      </c>
      <c r="K37" s="80">
        <f t="shared" si="7"/>
        <v>0</v>
      </c>
      <c r="L37" s="423"/>
      <c r="M37" s="434"/>
      <c r="N37" s="6">
        <f>G37*L37</f>
        <v>0</v>
      </c>
      <c r="O37" s="6">
        <f>G37*M37</f>
        <v>0</v>
      </c>
    </row>
    <row r="38" spans="1:16" ht="30" customHeight="1" thickBot="1">
      <c r="A38" s="413" t="s">
        <v>346</v>
      </c>
      <c r="B38" s="805" t="s">
        <v>33</v>
      </c>
      <c r="C38" s="805"/>
      <c r="D38" s="805"/>
      <c r="E38" s="14"/>
      <c r="F38" s="104">
        <v>243</v>
      </c>
      <c r="G38" s="77"/>
      <c r="H38" s="73">
        <f t="shared" si="5"/>
        <v>0</v>
      </c>
      <c r="I38" s="342"/>
      <c r="J38" s="341">
        <f t="shared" si="6"/>
        <v>243</v>
      </c>
      <c r="K38" s="80">
        <f t="shared" si="7"/>
        <v>0</v>
      </c>
      <c r="L38" s="338">
        <v>4.0000000000000001E-3</v>
      </c>
      <c r="M38" s="339">
        <v>0.97</v>
      </c>
      <c r="N38" s="6">
        <f t="shared" si="0"/>
        <v>0</v>
      </c>
      <c r="O38" s="6">
        <f t="shared" si="1"/>
        <v>0</v>
      </c>
      <c r="P38" s="5"/>
    </row>
    <row r="39" spans="1:16" ht="37.5" customHeight="1" thickBot="1">
      <c r="A39" s="413" t="s">
        <v>348</v>
      </c>
      <c r="B39" s="805" t="s">
        <v>256</v>
      </c>
      <c r="C39" s="805"/>
      <c r="D39" s="805"/>
      <c r="E39" s="14"/>
      <c r="F39" s="104">
        <v>223</v>
      </c>
      <c r="G39" s="77"/>
      <c r="H39" s="73">
        <f t="shared" si="5"/>
        <v>0</v>
      </c>
      <c r="I39" s="342"/>
      <c r="J39" s="341">
        <f t="shared" si="6"/>
        <v>223</v>
      </c>
      <c r="K39" s="80">
        <f t="shared" si="7"/>
        <v>0</v>
      </c>
      <c r="L39" s="338">
        <v>4.0000000000000001E-3</v>
      </c>
      <c r="M39" s="339">
        <v>0.8</v>
      </c>
      <c r="N39" s="28">
        <f>G39*L39</f>
        <v>0</v>
      </c>
      <c r="O39" s="28">
        <f>G39*M39</f>
        <v>0</v>
      </c>
      <c r="P39" s="5"/>
    </row>
    <row r="40" spans="1:16" ht="36" customHeight="1" thickBot="1">
      <c r="A40" s="413" t="s">
        <v>237</v>
      </c>
      <c r="B40" s="805" t="s">
        <v>238</v>
      </c>
      <c r="C40" s="805"/>
      <c r="D40" s="805"/>
      <c r="E40" s="14"/>
      <c r="F40" s="104">
        <v>543</v>
      </c>
      <c r="G40" s="77"/>
      <c r="H40" s="73">
        <f t="shared" ref="H40:H47" si="8">$M$3</f>
        <v>0</v>
      </c>
      <c r="I40" s="342"/>
      <c r="J40" s="341">
        <f t="shared" ref="J40:J47" si="9">SUM(F40-(F40*H40))</f>
        <v>543</v>
      </c>
      <c r="K40" s="80">
        <f t="shared" ref="K40:K47" si="10">G40*J40</f>
        <v>0</v>
      </c>
      <c r="L40" s="338">
        <v>4.0000000000000001E-3</v>
      </c>
      <c r="M40" s="339">
        <v>0.33</v>
      </c>
      <c r="N40" s="6">
        <f t="shared" si="0"/>
        <v>0</v>
      </c>
      <c r="O40" s="6">
        <f t="shared" si="1"/>
        <v>0</v>
      </c>
      <c r="P40" s="5"/>
    </row>
    <row r="41" spans="1:16" s="8" customFormat="1" ht="40.5" customHeight="1" thickBot="1">
      <c r="A41" s="414" t="s">
        <v>227</v>
      </c>
      <c r="B41" s="805" t="s">
        <v>340</v>
      </c>
      <c r="C41" s="805"/>
      <c r="D41" s="805"/>
      <c r="E41" s="14"/>
      <c r="F41" s="104">
        <v>450</v>
      </c>
      <c r="G41" s="77"/>
      <c r="H41" s="73">
        <f t="shared" si="8"/>
        <v>0</v>
      </c>
      <c r="I41" s="342"/>
      <c r="J41" s="341">
        <f t="shared" si="9"/>
        <v>450</v>
      </c>
      <c r="K41" s="80">
        <f t="shared" si="10"/>
        <v>0</v>
      </c>
      <c r="L41" s="338">
        <v>2.7E-2</v>
      </c>
      <c r="M41" s="339">
        <v>1</v>
      </c>
      <c r="N41" s="9">
        <f t="shared" si="0"/>
        <v>0</v>
      </c>
      <c r="O41" s="9">
        <f t="shared" si="1"/>
        <v>0</v>
      </c>
      <c r="P41" s="10"/>
    </row>
    <row r="42" spans="1:16" ht="36.75" customHeight="1" thickBot="1">
      <c r="A42" s="413" t="s">
        <v>181</v>
      </c>
      <c r="B42" s="805" t="s">
        <v>316</v>
      </c>
      <c r="C42" s="805"/>
      <c r="D42" s="805"/>
      <c r="E42" s="14"/>
      <c r="F42" s="104">
        <v>146</v>
      </c>
      <c r="G42" s="77"/>
      <c r="H42" s="73">
        <f t="shared" si="8"/>
        <v>0</v>
      </c>
      <c r="I42" s="342"/>
      <c r="J42" s="341">
        <f t="shared" si="9"/>
        <v>146</v>
      </c>
      <c r="K42" s="80">
        <f t="shared" si="10"/>
        <v>0</v>
      </c>
      <c r="L42" s="338">
        <v>0.01</v>
      </c>
      <c r="M42" s="339">
        <v>1</v>
      </c>
      <c r="N42" s="6">
        <f t="shared" si="0"/>
        <v>0</v>
      </c>
      <c r="O42" s="6">
        <f t="shared" si="1"/>
        <v>0</v>
      </c>
      <c r="P42" s="5"/>
    </row>
    <row r="43" spans="1:16" ht="30" customHeight="1" thickBot="1">
      <c r="A43" s="413" t="s">
        <v>184</v>
      </c>
      <c r="B43" s="805" t="s">
        <v>144</v>
      </c>
      <c r="C43" s="805"/>
      <c r="D43" s="805"/>
      <c r="E43" s="14"/>
      <c r="F43" s="104">
        <v>113</v>
      </c>
      <c r="G43" s="77"/>
      <c r="H43" s="73">
        <f t="shared" si="8"/>
        <v>0</v>
      </c>
      <c r="I43" s="342"/>
      <c r="J43" s="341">
        <f t="shared" si="9"/>
        <v>113</v>
      </c>
      <c r="K43" s="80">
        <f t="shared" si="10"/>
        <v>0</v>
      </c>
      <c r="L43" s="338">
        <v>1.0999999999999999E-2</v>
      </c>
      <c r="M43" s="339">
        <v>2</v>
      </c>
      <c r="N43" s="6">
        <f t="shared" si="0"/>
        <v>0</v>
      </c>
      <c r="O43" s="6">
        <f t="shared" si="1"/>
        <v>0</v>
      </c>
      <c r="P43" s="5"/>
    </row>
    <row r="44" spans="1:16" ht="30" customHeight="1" thickBot="1">
      <c r="A44" s="413" t="s">
        <v>197</v>
      </c>
      <c r="B44" s="805" t="s">
        <v>145</v>
      </c>
      <c r="C44" s="805"/>
      <c r="D44" s="805"/>
      <c r="E44" s="14"/>
      <c r="F44" s="104">
        <v>138</v>
      </c>
      <c r="G44" s="77"/>
      <c r="H44" s="73">
        <f t="shared" si="8"/>
        <v>0</v>
      </c>
      <c r="I44" s="342"/>
      <c r="J44" s="341">
        <f t="shared" si="9"/>
        <v>138</v>
      </c>
      <c r="K44" s="80">
        <f t="shared" si="10"/>
        <v>0</v>
      </c>
      <c r="L44" s="338">
        <v>1.9E-2</v>
      </c>
      <c r="M44" s="339">
        <v>2</v>
      </c>
      <c r="N44" s="6">
        <f t="shared" si="0"/>
        <v>0</v>
      </c>
      <c r="O44" s="6">
        <f t="shared" si="1"/>
        <v>0</v>
      </c>
      <c r="P44" s="5"/>
    </row>
    <row r="45" spans="1:16" ht="30" customHeight="1" thickBot="1">
      <c r="A45" s="413" t="s">
        <v>183</v>
      </c>
      <c r="B45" s="805" t="s">
        <v>320</v>
      </c>
      <c r="C45" s="805"/>
      <c r="D45" s="805"/>
      <c r="E45" s="14"/>
      <c r="F45" s="104">
        <v>154</v>
      </c>
      <c r="G45" s="77"/>
      <c r="H45" s="73">
        <f t="shared" si="8"/>
        <v>0</v>
      </c>
      <c r="I45" s="342"/>
      <c r="J45" s="341">
        <f t="shared" si="9"/>
        <v>154</v>
      </c>
      <c r="K45" s="80">
        <f t="shared" si="10"/>
        <v>0</v>
      </c>
      <c r="L45" s="338">
        <v>4.0000000000000001E-3</v>
      </c>
      <c r="M45" s="339">
        <v>0.68100000000000005</v>
      </c>
      <c r="N45" s="6">
        <f t="shared" si="0"/>
        <v>0</v>
      </c>
      <c r="O45" s="6">
        <f t="shared" si="1"/>
        <v>0</v>
      </c>
      <c r="P45" s="5"/>
    </row>
    <row r="46" spans="1:16" ht="36.75" customHeight="1" thickBot="1">
      <c r="A46" s="413" t="s">
        <v>386</v>
      </c>
      <c r="B46" s="805" t="s">
        <v>319</v>
      </c>
      <c r="C46" s="805"/>
      <c r="D46" s="805"/>
      <c r="E46" s="14"/>
      <c r="F46" s="350">
        <v>1756</v>
      </c>
      <c r="G46" s="351"/>
      <c r="H46" s="353">
        <f t="shared" si="8"/>
        <v>0</v>
      </c>
      <c r="I46" s="342"/>
      <c r="J46" s="341">
        <f>SUM(F46-(F46*H46))</f>
        <v>1756</v>
      </c>
      <c r="K46" s="80">
        <f>G46*J46</f>
        <v>0</v>
      </c>
      <c r="L46" s="338">
        <v>0.1</v>
      </c>
      <c r="M46" s="339">
        <v>2</v>
      </c>
      <c r="N46" s="28">
        <f>G46*L46</f>
        <v>0</v>
      </c>
      <c r="O46" s="28">
        <f>G46*M46</f>
        <v>0</v>
      </c>
      <c r="P46" s="5"/>
    </row>
    <row r="47" spans="1:16" ht="35.25" customHeight="1" thickBot="1">
      <c r="A47" s="413" t="s">
        <v>341</v>
      </c>
      <c r="B47" s="805" t="s">
        <v>318</v>
      </c>
      <c r="C47" s="805"/>
      <c r="D47" s="805"/>
      <c r="E47" s="152"/>
      <c r="F47" s="350">
        <v>1557</v>
      </c>
      <c r="G47" s="419"/>
      <c r="H47" s="431">
        <f t="shared" si="8"/>
        <v>0</v>
      </c>
      <c r="I47" s="347"/>
      <c r="J47" s="341">
        <f t="shared" si="9"/>
        <v>1557</v>
      </c>
      <c r="K47" s="156">
        <f t="shared" si="10"/>
        <v>0</v>
      </c>
      <c r="L47" s="435">
        <v>0.1</v>
      </c>
      <c r="M47" s="436">
        <v>2</v>
      </c>
      <c r="N47" s="6">
        <f t="shared" si="0"/>
        <v>0</v>
      </c>
      <c r="O47" s="6">
        <f t="shared" si="1"/>
        <v>0</v>
      </c>
      <c r="P47" s="5"/>
    </row>
    <row r="48" spans="1:16" ht="23.25" customHeight="1">
      <c r="A48" s="37"/>
      <c r="B48" s="804"/>
      <c r="C48" s="804"/>
      <c r="D48" s="804"/>
      <c r="E48" s="804"/>
      <c r="K48" s="23">
        <f>SUM(K12:K47)</f>
        <v>0</v>
      </c>
      <c r="L48" s="25"/>
      <c r="M48" s="25"/>
      <c r="N48" s="6">
        <f>SUM(N12:N47)</f>
        <v>0</v>
      </c>
      <c r="O48" s="6">
        <f>SUM(O12:O47)</f>
        <v>0</v>
      </c>
      <c r="P48" s="5"/>
    </row>
    <row r="49" spans="1:16" ht="66" customHeight="1">
      <c r="A49" s="806"/>
      <c r="B49" s="806"/>
      <c r="C49" s="806"/>
      <c r="D49" s="806"/>
      <c r="E49" s="806"/>
      <c r="F49" s="806"/>
      <c r="G49" s="806"/>
      <c r="H49" s="806"/>
      <c r="I49" s="806"/>
      <c r="J49" s="806"/>
      <c r="K49" s="806"/>
      <c r="L49" s="806"/>
      <c r="M49" s="806"/>
      <c r="N49" s="160"/>
      <c r="O49" s="15"/>
      <c r="P49" s="15"/>
    </row>
    <row r="50" spans="1:16" ht="29.25" customHeight="1">
      <c r="A50" s="807"/>
      <c r="B50" s="807"/>
      <c r="C50" s="807"/>
      <c r="D50" s="807"/>
      <c r="E50" s="807"/>
      <c r="F50" s="807"/>
      <c r="G50" s="807"/>
      <c r="H50" s="807"/>
      <c r="I50" s="807"/>
      <c r="J50" s="807"/>
      <c r="K50" s="807"/>
      <c r="L50" s="807"/>
      <c r="M50" s="807"/>
      <c r="N50" s="160"/>
      <c r="O50" s="15"/>
      <c r="P50" s="15"/>
    </row>
    <row r="51" spans="1:16" ht="5.4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160"/>
      <c r="O51" s="15"/>
      <c r="P51" s="15"/>
    </row>
  </sheetData>
  <mergeCells count="61">
    <mergeCell ref="K3:L3"/>
    <mergeCell ref="D3:E3"/>
    <mergeCell ref="C1:F1"/>
    <mergeCell ref="G1:M1"/>
    <mergeCell ref="F5:M5"/>
    <mergeCell ref="J7:J9"/>
    <mergeCell ref="E7:E9"/>
    <mergeCell ref="F7:F9"/>
    <mergeCell ref="Q6:V6"/>
    <mergeCell ref="M7:M9"/>
    <mergeCell ref="C8:C9"/>
    <mergeCell ref="D8:D9"/>
    <mergeCell ref="C7:D7"/>
    <mergeCell ref="G7:G9"/>
    <mergeCell ref="H7:H9"/>
    <mergeCell ref="I7:I9"/>
    <mergeCell ref="K7:K9"/>
    <mergeCell ref="L7:L9"/>
    <mergeCell ref="A15:M15"/>
    <mergeCell ref="A16:M16"/>
    <mergeCell ref="I17:I18"/>
    <mergeCell ref="A10:J10"/>
    <mergeCell ref="A11:M11"/>
    <mergeCell ref="A7:A9"/>
    <mergeCell ref="B7:B9"/>
    <mergeCell ref="A19:A20"/>
    <mergeCell ref="C19:C20"/>
    <mergeCell ref="D19:D20"/>
    <mergeCell ref="E19:E20"/>
    <mergeCell ref="I19:I20"/>
    <mergeCell ref="A17:A18"/>
    <mergeCell ref="C17:C18"/>
    <mergeCell ref="D17:D18"/>
    <mergeCell ref="E17:E18"/>
    <mergeCell ref="B46:D46"/>
    <mergeCell ref="B36:D36"/>
    <mergeCell ref="B38:D38"/>
    <mergeCell ref="B39:D39"/>
    <mergeCell ref="B40:D40"/>
    <mergeCell ref="A23:M23"/>
    <mergeCell ref="A24:M24"/>
    <mergeCell ref="A28:M28"/>
    <mergeCell ref="A29:M29"/>
    <mergeCell ref="B33:E33"/>
    <mergeCell ref="B41:D41"/>
    <mergeCell ref="B42:D42"/>
    <mergeCell ref="B43:D43"/>
    <mergeCell ref="B44:D44"/>
    <mergeCell ref="B45:D45"/>
    <mergeCell ref="B34:D34"/>
    <mergeCell ref="B35:D35"/>
    <mergeCell ref="B47:D47"/>
    <mergeCell ref="B48:E48"/>
    <mergeCell ref="A49:M49"/>
    <mergeCell ref="A50:M50"/>
    <mergeCell ref="I21:I22"/>
    <mergeCell ref="B37:D37"/>
    <mergeCell ref="A21:A22"/>
    <mergeCell ref="C21:C22"/>
    <mergeCell ref="D21:D22"/>
    <mergeCell ref="E21:E22"/>
  </mergeCells>
  <pageMargins left="0.25" right="0.25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X74"/>
  <sheetViews>
    <sheetView view="pageBreakPreview" zoomScale="80" zoomScaleNormal="100" zoomScaleSheetLayoutView="80" workbookViewId="0">
      <pane ySplit="10" topLeftCell="A63" activePane="bottomLeft" state="frozen"/>
      <selection pane="bottomLeft" activeCell="C1" sqref="C1:G1"/>
    </sheetView>
  </sheetViews>
  <sheetFormatPr defaultRowHeight="12.75"/>
  <cols>
    <col min="1" max="1" width="35.140625" style="15" customWidth="1"/>
    <col min="2" max="2" width="16" style="15" customWidth="1"/>
    <col min="3" max="3" width="7.5703125" style="15" customWidth="1"/>
    <col min="4" max="4" width="8.5703125" style="15" customWidth="1"/>
    <col min="5" max="6" width="11.42578125" style="15" customWidth="1"/>
    <col min="7" max="7" width="16" style="15" customWidth="1"/>
    <col min="8" max="8" width="12.42578125" style="15" customWidth="1"/>
    <col min="9" max="9" width="9" style="15" customWidth="1"/>
    <col min="10" max="10" width="10" style="15" customWidth="1"/>
    <col min="11" max="11" width="12.140625" style="15" customWidth="1"/>
    <col min="12" max="12" width="13.7109375" style="15" customWidth="1"/>
    <col min="13" max="13" width="13" style="15" customWidth="1"/>
    <col min="14" max="14" width="10.42578125" style="15" customWidth="1"/>
    <col min="15" max="15" width="11.28515625" style="15" customWidth="1"/>
    <col min="16" max="16" width="2.42578125" hidden="1" customWidth="1"/>
    <col min="17" max="17" width="6.42578125" style="1" hidden="1" customWidth="1"/>
    <col min="18" max="18" width="5.7109375" style="1" hidden="1" customWidth="1"/>
    <col min="19" max="19" width="7.85546875" customWidth="1"/>
  </cols>
  <sheetData>
    <row r="1" spans="1:24" ht="37.15" customHeight="1">
      <c r="A1" s="81"/>
      <c r="B1" s="82"/>
      <c r="C1" s="800" t="s">
        <v>1305</v>
      </c>
      <c r="D1" s="800"/>
      <c r="E1" s="800"/>
      <c r="F1" s="800"/>
      <c r="G1" s="800"/>
      <c r="H1" s="849" t="s">
        <v>1017</v>
      </c>
      <c r="I1" s="849"/>
      <c r="J1" s="849"/>
      <c r="K1" s="849"/>
      <c r="L1" s="849"/>
      <c r="M1" s="849"/>
      <c r="N1" s="849"/>
      <c r="O1" s="850"/>
      <c r="P1" s="160"/>
      <c r="Q1" s="15"/>
      <c r="R1" s="15"/>
    </row>
    <row r="2" spans="1:24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161"/>
      <c r="Q2" s="57"/>
      <c r="R2" s="57"/>
    </row>
    <row r="3" spans="1:24" ht="22.9" customHeight="1" thickBot="1">
      <c r="A3" s="114" t="s">
        <v>244</v>
      </c>
      <c r="B3" s="133">
        <f>M71</f>
        <v>0</v>
      </c>
      <c r="C3" s="86"/>
      <c r="E3" s="87"/>
      <c r="F3" s="87" t="s">
        <v>426</v>
      </c>
      <c r="G3" s="86"/>
      <c r="H3" s="133">
        <f>Q71</f>
        <v>0</v>
      </c>
      <c r="I3" s="59"/>
      <c r="J3" s="87" t="s">
        <v>245</v>
      </c>
      <c r="K3" s="88"/>
      <c r="L3" s="133">
        <f>R71</f>
        <v>0</v>
      </c>
      <c r="M3" s="35"/>
      <c r="N3" s="89" t="s">
        <v>429</v>
      </c>
      <c r="O3" s="90">
        <v>0</v>
      </c>
      <c r="P3" s="160"/>
      <c r="Q3" s="15"/>
      <c r="R3" s="15"/>
    </row>
    <row r="4" spans="1:24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2"/>
      <c r="Q4" s="15"/>
      <c r="R4" s="15"/>
    </row>
    <row r="5" spans="1:24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P5" s="160"/>
      <c r="Q5" s="15"/>
      <c r="R5" s="15"/>
    </row>
    <row r="6" spans="1:24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P6" s="160"/>
      <c r="Q6" s="15"/>
      <c r="R6" s="15"/>
      <c r="T6" s="583"/>
      <c r="U6" s="583"/>
      <c r="V6" s="583"/>
      <c r="W6" s="583"/>
      <c r="X6" s="583"/>
    </row>
    <row r="7" spans="1:24" ht="25.15" customHeight="1" thickBot="1">
      <c r="A7" s="667" t="s">
        <v>362</v>
      </c>
      <c r="B7" s="801" t="s">
        <v>787</v>
      </c>
      <c r="C7" s="668" t="s">
        <v>363</v>
      </c>
      <c r="D7" s="668"/>
      <c r="E7" s="668" t="s">
        <v>463</v>
      </c>
      <c r="F7" s="668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  <c r="P7" s="1"/>
    </row>
    <row r="8" spans="1:24" ht="25.15" customHeight="1" thickBot="1">
      <c r="A8" s="667"/>
      <c r="B8" s="802"/>
      <c r="C8" s="668" t="s">
        <v>364</v>
      </c>
      <c r="D8" s="668" t="s">
        <v>365</v>
      </c>
      <c r="E8" s="668" t="s">
        <v>464</v>
      </c>
      <c r="F8" s="668" t="s">
        <v>465</v>
      </c>
      <c r="G8" s="669"/>
      <c r="H8" s="660"/>
      <c r="I8" s="659"/>
      <c r="J8" s="665"/>
      <c r="K8" s="664"/>
      <c r="L8" s="664"/>
      <c r="M8" s="664"/>
      <c r="N8" s="666"/>
      <c r="O8" s="662"/>
      <c r="P8" s="1"/>
    </row>
    <row r="9" spans="1:24" ht="28.15" customHeight="1" thickBot="1">
      <c r="A9" s="667"/>
      <c r="B9" s="803"/>
      <c r="C9" s="668"/>
      <c r="D9" s="668"/>
      <c r="E9" s="668"/>
      <c r="F9" s="668"/>
      <c r="G9" s="669"/>
      <c r="H9" s="660"/>
      <c r="I9" s="659"/>
      <c r="J9" s="665"/>
      <c r="K9" s="664"/>
      <c r="L9" s="664"/>
      <c r="M9" s="664"/>
      <c r="N9" s="666"/>
      <c r="O9" s="662"/>
      <c r="P9" s="1"/>
    </row>
    <row r="10" spans="1:24" ht="30" customHeight="1" thickBot="1">
      <c r="A10" s="640" t="s">
        <v>1104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178"/>
      <c r="N10" s="179"/>
      <c r="O10" s="180"/>
      <c r="P10" s="160"/>
      <c r="Q10" s="15"/>
      <c r="R10" s="15"/>
    </row>
    <row r="11" spans="1:24" ht="30" customHeight="1" thickBot="1">
      <c r="A11" s="595" t="s">
        <v>824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7"/>
      <c r="P11" s="160"/>
      <c r="Q11" s="15"/>
      <c r="R11" s="15"/>
    </row>
    <row r="12" spans="1:24" ht="15" customHeight="1" thickBot="1">
      <c r="A12" s="132" t="s">
        <v>799</v>
      </c>
      <c r="B12" s="168"/>
      <c r="C12" s="169">
        <v>4</v>
      </c>
      <c r="D12" s="170">
        <v>4.4000000000000004</v>
      </c>
      <c r="E12" s="170"/>
      <c r="F12" s="170"/>
      <c r="G12" s="171"/>
      <c r="H12" s="166">
        <v>2628</v>
      </c>
      <c r="I12" s="153"/>
      <c r="J12" s="172">
        <f t="shared" ref="J12:J18" si="0">$O$3</f>
        <v>0</v>
      </c>
      <c r="K12" s="167"/>
      <c r="L12" s="167">
        <f t="shared" ref="L12:L18" si="1">SUM(H12-(H12*J12))</f>
        <v>2628</v>
      </c>
      <c r="M12" s="173">
        <f t="shared" ref="M12:M18" si="2">I12*L12</f>
        <v>0</v>
      </c>
      <c r="N12" s="174">
        <v>0.249</v>
      </c>
      <c r="O12" s="175">
        <v>49</v>
      </c>
      <c r="Q12" s="1">
        <f t="shared" ref="Q12:Q18" si="3">I12*N12</f>
        <v>0</v>
      </c>
      <c r="R12" s="1">
        <f t="shared" ref="R12:R18" si="4">I12*O12</f>
        <v>0</v>
      </c>
    </row>
    <row r="13" spans="1:24" ht="15" customHeight="1" thickBot="1">
      <c r="A13" s="132" t="s">
        <v>800</v>
      </c>
      <c r="B13" s="281"/>
      <c r="C13" s="169">
        <v>5</v>
      </c>
      <c r="D13" s="169">
        <v>5.6</v>
      </c>
      <c r="E13" s="169"/>
      <c r="F13" s="169"/>
      <c r="G13" s="171"/>
      <c r="H13" s="167">
        <v>2925</v>
      </c>
      <c r="I13" s="153"/>
      <c r="J13" s="172">
        <f t="shared" si="0"/>
        <v>0</v>
      </c>
      <c r="K13" s="167"/>
      <c r="L13" s="167">
        <f t="shared" si="1"/>
        <v>2925</v>
      </c>
      <c r="M13" s="173">
        <f t="shared" si="2"/>
        <v>0</v>
      </c>
      <c r="N13" s="174">
        <v>0.249</v>
      </c>
      <c r="O13" s="175">
        <v>49</v>
      </c>
      <c r="Q13" s="1">
        <f t="shared" si="3"/>
        <v>0</v>
      </c>
      <c r="R13" s="1">
        <f t="shared" si="4"/>
        <v>0</v>
      </c>
    </row>
    <row r="14" spans="1:24" ht="15" customHeight="1" thickBot="1">
      <c r="A14" s="132" t="s">
        <v>801</v>
      </c>
      <c r="B14" s="281"/>
      <c r="C14" s="169">
        <v>5.5</v>
      </c>
      <c r="D14" s="169">
        <v>6.4</v>
      </c>
      <c r="E14" s="169"/>
      <c r="F14" s="169"/>
      <c r="G14" s="171"/>
      <c r="H14" s="167">
        <v>2925</v>
      </c>
      <c r="I14" s="153"/>
      <c r="J14" s="172">
        <f t="shared" si="0"/>
        <v>0</v>
      </c>
      <c r="K14" s="167"/>
      <c r="L14" s="167">
        <f t="shared" si="1"/>
        <v>2925</v>
      </c>
      <c r="M14" s="173">
        <f t="shared" si="2"/>
        <v>0</v>
      </c>
      <c r="N14" s="174">
        <v>0.307</v>
      </c>
      <c r="O14" s="175">
        <v>58</v>
      </c>
      <c r="Q14" s="1">
        <f t="shared" si="3"/>
        <v>0</v>
      </c>
      <c r="R14" s="1">
        <f t="shared" si="4"/>
        <v>0</v>
      </c>
    </row>
    <row r="15" spans="1:24" ht="15" customHeight="1" thickBot="1">
      <c r="A15" s="132" t="s">
        <v>802</v>
      </c>
      <c r="B15" s="281"/>
      <c r="C15" s="169">
        <v>5.4</v>
      </c>
      <c r="D15" s="169">
        <v>6.8</v>
      </c>
      <c r="E15" s="169"/>
      <c r="F15" s="169"/>
      <c r="G15" s="171"/>
      <c r="H15" s="167">
        <v>3561</v>
      </c>
      <c r="I15" s="153"/>
      <c r="J15" s="172">
        <f t="shared" si="0"/>
        <v>0</v>
      </c>
      <c r="K15" s="167"/>
      <c r="L15" s="167">
        <f t="shared" si="1"/>
        <v>3561</v>
      </c>
      <c r="M15" s="173">
        <f t="shared" si="2"/>
        <v>0</v>
      </c>
      <c r="N15" s="174">
        <v>0.39200000000000002</v>
      </c>
      <c r="O15" s="175">
        <v>55</v>
      </c>
      <c r="Q15" s="1">
        <f t="shared" si="3"/>
        <v>0</v>
      </c>
      <c r="R15" s="1">
        <f t="shared" si="4"/>
        <v>0</v>
      </c>
    </row>
    <row r="16" spans="1:24" ht="15" customHeight="1" thickBot="1">
      <c r="A16" s="132" t="s">
        <v>803</v>
      </c>
      <c r="B16" s="281"/>
      <c r="C16" s="169">
        <v>5.8</v>
      </c>
      <c r="D16" s="169">
        <v>6.4</v>
      </c>
      <c r="E16" s="169"/>
      <c r="F16" s="169"/>
      <c r="G16" s="171"/>
      <c r="H16" s="167">
        <v>3808</v>
      </c>
      <c r="I16" s="153"/>
      <c r="J16" s="172">
        <f t="shared" si="0"/>
        <v>0</v>
      </c>
      <c r="K16" s="167"/>
      <c r="L16" s="167">
        <f t="shared" si="1"/>
        <v>3808</v>
      </c>
      <c r="M16" s="173">
        <f t="shared" si="2"/>
        <v>0</v>
      </c>
      <c r="N16" s="174">
        <v>0.307</v>
      </c>
      <c r="O16" s="175">
        <v>62</v>
      </c>
      <c r="Q16" s="1">
        <f t="shared" si="3"/>
        <v>0</v>
      </c>
      <c r="R16" s="1">
        <f t="shared" si="4"/>
        <v>0</v>
      </c>
    </row>
    <row r="17" spans="1:18" ht="15" customHeight="1" thickBot="1">
      <c r="A17" s="132" t="s">
        <v>804</v>
      </c>
      <c r="B17" s="281"/>
      <c r="C17" s="169">
        <v>6.8</v>
      </c>
      <c r="D17" s="169" t="s">
        <v>805</v>
      </c>
      <c r="E17" s="169"/>
      <c r="F17" s="169"/>
      <c r="G17" s="171"/>
      <c r="H17" s="167">
        <v>4023</v>
      </c>
      <c r="I17" s="153"/>
      <c r="J17" s="172">
        <f t="shared" si="0"/>
        <v>0</v>
      </c>
      <c r="K17" s="167"/>
      <c r="L17" s="167">
        <f t="shared" si="1"/>
        <v>4023</v>
      </c>
      <c r="M17" s="173">
        <f t="shared" si="2"/>
        <v>0</v>
      </c>
      <c r="N17" s="174">
        <v>0.39200000000000002</v>
      </c>
      <c r="O17" s="175">
        <v>63</v>
      </c>
      <c r="Q17" s="1">
        <f t="shared" si="3"/>
        <v>0</v>
      </c>
      <c r="R17" s="1">
        <f t="shared" si="4"/>
        <v>0</v>
      </c>
    </row>
    <row r="18" spans="1:18" ht="15" customHeight="1" thickBot="1">
      <c r="A18" s="132" t="s">
        <v>806</v>
      </c>
      <c r="B18" s="281"/>
      <c r="C18" s="169" t="s">
        <v>805</v>
      </c>
      <c r="D18" s="169">
        <v>9.6</v>
      </c>
      <c r="E18" s="169"/>
      <c r="F18" s="169"/>
      <c r="G18" s="171"/>
      <c r="H18" s="167">
        <v>4477</v>
      </c>
      <c r="I18" s="153"/>
      <c r="J18" s="172">
        <f t="shared" si="0"/>
        <v>0</v>
      </c>
      <c r="K18" s="167"/>
      <c r="L18" s="167">
        <f t="shared" si="1"/>
        <v>4477</v>
      </c>
      <c r="M18" s="173">
        <f t="shared" si="2"/>
        <v>0</v>
      </c>
      <c r="N18" s="174">
        <v>0.45300000000000001</v>
      </c>
      <c r="O18" s="175">
        <v>78</v>
      </c>
      <c r="Q18" s="1">
        <f t="shared" si="3"/>
        <v>0</v>
      </c>
      <c r="R18" s="1">
        <f t="shared" si="4"/>
        <v>0</v>
      </c>
    </row>
    <row r="19" spans="1:18" ht="30" customHeight="1" thickBot="1">
      <c r="A19" s="795" t="s">
        <v>1186</v>
      </c>
      <c r="B19" s="796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7"/>
      <c r="P19" s="6"/>
      <c r="Q19" s="6"/>
      <c r="R19" s="5"/>
    </row>
    <row r="20" spans="1:18" ht="30" customHeight="1" thickBot="1">
      <c r="A20" s="851" t="s">
        <v>825</v>
      </c>
      <c r="B20" s="628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6"/>
      <c r="O20" s="597"/>
      <c r="P20" s="6"/>
      <c r="Q20" s="6"/>
      <c r="R20" s="5"/>
    </row>
    <row r="21" spans="1:18" ht="15" customHeight="1" thickBot="1">
      <c r="A21" s="280" t="s">
        <v>1170</v>
      </c>
      <c r="B21" s="302"/>
      <c r="C21" s="292">
        <v>3.5</v>
      </c>
      <c r="D21" s="169" t="s">
        <v>235</v>
      </c>
      <c r="E21" s="169"/>
      <c r="F21" s="169"/>
      <c r="G21" s="171"/>
      <c r="H21" s="167">
        <v>679</v>
      </c>
      <c r="I21" s="153"/>
      <c r="J21" s="172">
        <f>$O$3</f>
        <v>0</v>
      </c>
      <c r="K21" s="167"/>
      <c r="L21" s="167">
        <f>SUM(H21-(H21*J21))</f>
        <v>679</v>
      </c>
      <c r="M21" s="173">
        <f>I21*L21</f>
        <v>0</v>
      </c>
      <c r="N21" s="174">
        <v>8.6999999999999994E-2</v>
      </c>
      <c r="O21" s="175">
        <v>12</v>
      </c>
      <c r="Q21" s="1">
        <f>I21*N21</f>
        <v>0</v>
      </c>
      <c r="R21" s="1">
        <f>I21*O21</f>
        <v>0</v>
      </c>
    </row>
    <row r="22" spans="1:18" ht="15" customHeight="1" thickBot="1">
      <c r="A22" s="289" t="s">
        <v>1187</v>
      </c>
      <c r="B22" s="289"/>
      <c r="C22" s="169">
        <v>6.8</v>
      </c>
      <c r="D22" s="169">
        <v>7.4</v>
      </c>
      <c r="E22" s="169"/>
      <c r="F22" s="169"/>
      <c r="G22" s="171"/>
      <c r="H22" s="167">
        <v>1740</v>
      </c>
      <c r="I22" s="153"/>
      <c r="J22" s="172">
        <f>$O$3</f>
        <v>0</v>
      </c>
      <c r="K22" s="167"/>
      <c r="L22" s="167">
        <f>SUM(H22-(H22*J22))</f>
        <v>1740</v>
      </c>
      <c r="M22" s="173">
        <f>I22*L22</f>
        <v>0</v>
      </c>
      <c r="N22" s="174">
        <v>0.184</v>
      </c>
      <c r="O22" s="175">
        <v>22</v>
      </c>
      <c r="Q22" s="1">
        <f>I22*N22</f>
        <v>0</v>
      </c>
      <c r="R22" s="1">
        <f>I22*O22</f>
        <v>0</v>
      </c>
    </row>
    <row r="23" spans="1:18" ht="30" customHeight="1" thickBot="1">
      <c r="A23" s="795" t="s">
        <v>1106</v>
      </c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7"/>
      <c r="P23" s="6"/>
      <c r="Q23" s="6"/>
      <c r="R23" s="5"/>
    </row>
    <row r="24" spans="1:18" ht="30" customHeight="1" thickBot="1">
      <c r="A24" s="595" t="s">
        <v>825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7"/>
      <c r="P24" s="6"/>
      <c r="Q24" s="6"/>
      <c r="R24" s="5"/>
    </row>
    <row r="25" spans="1:18" ht="15" customHeight="1" thickBot="1">
      <c r="A25" s="280" t="s">
        <v>807</v>
      </c>
      <c r="B25" s="280"/>
      <c r="C25" s="169">
        <v>2.1</v>
      </c>
      <c r="D25" s="169">
        <v>2.7</v>
      </c>
      <c r="E25" s="169"/>
      <c r="F25" s="169"/>
      <c r="G25" s="171"/>
      <c r="H25" s="167">
        <v>513</v>
      </c>
      <c r="I25" s="153"/>
      <c r="J25" s="172">
        <f>$O$3</f>
        <v>0</v>
      </c>
      <c r="K25" s="167"/>
      <c r="L25" s="167">
        <f>SUM(H25-(H25*J25))</f>
        <v>513</v>
      </c>
      <c r="M25" s="173">
        <f>I25*L25</f>
        <v>0</v>
      </c>
      <c r="N25" s="174">
        <v>8.6999999999999994E-2</v>
      </c>
      <c r="O25" s="175">
        <v>12</v>
      </c>
      <c r="Q25" s="1">
        <f>I25*N25</f>
        <v>0</v>
      </c>
      <c r="R25" s="1">
        <f>I25*O25</f>
        <v>0</v>
      </c>
    </row>
    <row r="26" spans="1:18" ht="15" customHeight="1" thickBot="1">
      <c r="A26" s="280" t="s">
        <v>808</v>
      </c>
      <c r="B26" s="280"/>
      <c r="C26" s="169">
        <v>2.5</v>
      </c>
      <c r="D26" s="169">
        <v>3.3</v>
      </c>
      <c r="E26" s="169"/>
      <c r="F26" s="169"/>
      <c r="G26" s="171"/>
      <c r="H26" s="167">
        <v>594</v>
      </c>
      <c r="I26" s="153"/>
      <c r="J26" s="172">
        <f>$O$3</f>
        <v>0</v>
      </c>
      <c r="K26" s="167"/>
      <c r="L26" s="167">
        <f>SUM(H26-(H26*J26))</f>
        <v>594</v>
      </c>
      <c r="M26" s="173">
        <f>I26*L26</f>
        <v>0</v>
      </c>
      <c r="N26" s="174">
        <v>8.6999999999999994E-2</v>
      </c>
      <c r="O26" s="175">
        <v>12</v>
      </c>
      <c r="Q26" s="1">
        <f>I26*N26</f>
        <v>0</v>
      </c>
      <c r="R26" s="1">
        <f>I26*O26</f>
        <v>0</v>
      </c>
    </row>
    <row r="27" spans="1:18" ht="15" customHeight="1" thickBot="1">
      <c r="A27" s="280" t="s">
        <v>809</v>
      </c>
      <c r="B27" s="280"/>
      <c r="C27" s="169">
        <v>3.5</v>
      </c>
      <c r="D27" s="169" t="s">
        <v>235</v>
      </c>
      <c r="E27" s="169"/>
      <c r="F27" s="169"/>
      <c r="G27" s="171"/>
      <c r="H27" s="167">
        <v>679</v>
      </c>
      <c r="I27" s="153"/>
      <c r="J27" s="172">
        <f>$O$3</f>
        <v>0</v>
      </c>
      <c r="K27" s="167"/>
      <c r="L27" s="167">
        <f>SUM(H27-(H27*J27))</f>
        <v>679</v>
      </c>
      <c r="M27" s="173">
        <f>I27*L27</f>
        <v>0</v>
      </c>
      <c r="N27" s="174">
        <v>8.6999999999999994E-2</v>
      </c>
      <c r="O27" s="175">
        <v>12</v>
      </c>
      <c r="Q27" s="1">
        <f>I27*N27</f>
        <v>0</v>
      </c>
      <c r="R27" s="1">
        <f>I27*O27</f>
        <v>0</v>
      </c>
    </row>
    <row r="28" spans="1:18" s="34" customFormat="1" ht="15" customHeight="1" thickBot="1">
      <c r="A28" s="280" t="s">
        <v>810</v>
      </c>
      <c r="B28" s="280"/>
      <c r="C28" s="169">
        <v>3.5</v>
      </c>
      <c r="D28" s="169" t="s">
        <v>235</v>
      </c>
      <c r="E28" s="169"/>
      <c r="F28" s="169"/>
      <c r="G28" s="171"/>
      <c r="H28" s="167">
        <v>1170</v>
      </c>
      <c r="I28" s="153"/>
      <c r="J28" s="172">
        <f>$O$3</f>
        <v>0</v>
      </c>
      <c r="K28" s="167"/>
      <c r="L28" s="167">
        <f>SUM(H28-(H28*J28))</f>
        <v>1170</v>
      </c>
      <c r="M28" s="173">
        <f>I28*L28</f>
        <v>0</v>
      </c>
      <c r="N28" s="174">
        <v>8.6999999999999994E-2</v>
      </c>
      <c r="O28" s="175">
        <v>12</v>
      </c>
      <c r="Q28" s="1">
        <f>I28*N28</f>
        <v>0</v>
      </c>
      <c r="R28" s="1">
        <f>I28*O28</f>
        <v>0</v>
      </c>
    </row>
    <row r="29" spans="1:18" ht="30" customHeight="1" thickBot="1">
      <c r="A29" s="847" t="s">
        <v>846</v>
      </c>
      <c r="B29" s="847"/>
      <c r="C29" s="847"/>
      <c r="D29" s="847"/>
      <c r="E29" s="847"/>
      <c r="F29" s="847"/>
      <c r="G29" s="847"/>
      <c r="H29" s="847"/>
      <c r="I29" s="847"/>
      <c r="J29" s="847"/>
      <c r="K29" s="847"/>
      <c r="L29" s="847"/>
      <c r="M29" s="847"/>
      <c r="N29" s="847"/>
      <c r="O29" s="847"/>
    </row>
    <row r="30" spans="1:18" ht="30" customHeight="1" thickBot="1">
      <c r="A30" s="640" t="s">
        <v>1219</v>
      </c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6"/>
      <c r="N30" s="64"/>
      <c r="O30" s="67"/>
      <c r="P30" s="160"/>
      <c r="Q30" s="15"/>
      <c r="R30" s="15"/>
    </row>
    <row r="31" spans="1:18" ht="30" customHeight="1" thickBot="1">
      <c r="A31" s="595" t="s">
        <v>778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7"/>
      <c r="P31" s="160"/>
      <c r="Q31" s="15"/>
      <c r="R31" s="15"/>
    </row>
    <row r="32" spans="1:18" ht="15" customHeight="1">
      <c r="A32" s="634" t="s">
        <v>812</v>
      </c>
      <c r="B32" s="116" t="s">
        <v>813</v>
      </c>
      <c r="C32" s="624">
        <v>4.0999999999999996</v>
      </c>
      <c r="D32" s="626">
        <v>4.5999999999999996</v>
      </c>
      <c r="E32" s="620"/>
      <c r="F32" s="620"/>
      <c r="G32" s="645">
        <f>H32+H33</f>
        <v>2036</v>
      </c>
      <c r="H32" s="145">
        <v>1931</v>
      </c>
      <c r="I32" s="75"/>
      <c r="J32" s="69">
        <f t="shared" ref="J32:J37" si="5">$O$3</f>
        <v>0</v>
      </c>
      <c r="K32" s="848">
        <f>L32+L33</f>
        <v>2036</v>
      </c>
      <c r="L32" s="392">
        <f t="shared" ref="L32:L37" si="6">SUM(H32-(H32*J32))</f>
        <v>1931</v>
      </c>
      <c r="M32" s="78">
        <f t="shared" ref="M32:M37" si="7">I32*L32</f>
        <v>0</v>
      </c>
      <c r="N32" s="70">
        <v>0.17299999999999999</v>
      </c>
      <c r="O32" s="100">
        <v>23</v>
      </c>
      <c r="P32" s="12"/>
      <c r="Q32" s="13">
        <f t="shared" ref="Q32:Q37" si="8">I32*N32</f>
        <v>0</v>
      </c>
      <c r="R32" s="13">
        <f t="shared" ref="R32:R37" si="9">I32*O32</f>
        <v>0</v>
      </c>
    </row>
    <row r="33" spans="1:18" s="8" customFormat="1" ht="15" customHeight="1" thickBot="1">
      <c r="A33" s="635"/>
      <c r="B33" s="117" t="s">
        <v>969</v>
      </c>
      <c r="C33" s="619"/>
      <c r="D33" s="627"/>
      <c r="E33" s="621"/>
      <c r="F33" s="621"/>
      <c r="G33" s="646"/>
      <c r="H33" s="144">
        <v>105</v>
      </c>
      <c r="I33" s="77"/>
      <c r="J33" s="73">
        <f t="shared" si="5"/>
        <v>0</v>
      </c>
      <c r="K33" s="758"/>
      <c r="L33" s="380">
        <f t="shared" si="6"/>
        <v>105</v>
      </c>
      <c r="M33" s="80">
        <f t="shared" si="7"/>
        <v>0</v>
      </c>
      <c r="N33" s="74">
        <v>6.9000000000000006E-2</v>
      </c>
      <c r="O33" s="102">
        <v>4.5</v>
      </c>
      <c r="P33" s="12"/>
      <c r="Q33" s="13">
        <f t="shared" si="8"/>
        <v>0</v>
      </c>
      <c r="R33" s="13">
        <f t="shared" si="9"/>
        <v>0</v>
      </c>
    </row>
    <row r="34" spans="1:18" s="8" customFormat="1" ht="15" customHeight="1">
      <c r="A34" s="634" t="s">
        <v>1107</v>
      </c>
      <c r="B34" s="271" t="s">
        <v>814</v>
      </c>
      <c r="C34" s="624">
        <v>5.27</v>
      </c>
      <c r="D34" s="626">
        <v>5.4</v>
      </c>
      <c r="E34" s="620"/>
      <c r="F34" s="620"/>
      <c r="G34" s="645">
        <f>H34+H35</f>
        <v>2202</v>
      </c>
      <c r="H34" s="145">
        <v>2097</v>
      </c>
      <c r="I34" s="383"/>
      <c r="J34" s="69">
        <f t="shared" si="5"/>
        <v>0</v>
      </c>
      <c r="K34" s="848">
        <f>L34+L35</f>
        <v>2202</v>
      </c>
      <c r="L34" s="392">
        <f t="shared" si="6"/>
        <v>2097</v>
      </c>
      <c r="M34" s="78">
        <f t="shared" si="7"/>
        <v>0</v>
      </c>
      <c r="N34" s="70">
        <v>0.17299999999999999</v>
      </c>
      <c r="O34" s="100">
        <v>23</v>
      </c>
      <c r="P34" s="12"/>
      <c r="Q34" s="13">
        <f t="shared" si="8"/>
        <v>0</v>
      </c>
      <c r="R34" s="13">
        <f t="shared" si="9"/>
        <v>0</v>
      </c>
    </row>
    <row r="35" spans="1:18" s="8" customFormat="1" ht="15" customHeight="1" thickBot="1">
      <c r="A35" s="635"/>
      <c r="B35" s="117" t="s">
        <v>969</v>
      </c>
      <c r="C35" s="619"/>
      <c r="D35" s="627"/>
      <c r="E35" s="621"/>
      <c r="F35" s="621"/>
      <c r="G35" s="646"/>
      <c r="H35" s="144">
        <v>105</v>
      </c>
      <c r="I35" s="384"/>
      <c r="J35" s="73">
        <f t="shared" si="5"/>
        <v>0</v>
      </c>
      <c r="K35" s="758"/>
      <c r="L35" s="380">
        <f t="shared" si="6"/>
        <v>105</v>
      </c>
      <c r="M35" s="80">
        <f t="shared" si="7"/>
        <v>0</v>
      </c>
      <c r="N35" s="74">
        <v>6.9000000000000006E-2</v>
      </c>
      <c r="O35" s="102">
        <v>4.5</v>
      </c>
      <c r="P35" s="12"/>
      <c r="Q35" s="13">
        <f t="shared" si="8"/>
        <v>0</v>
      </c>
      <c r="R35" s="13">
        <f t="shared" si="9"/>
        <v>0</v>
      </c>
    </row>
    <row r="36" spans="1:18" ht="15" customHeight="1">
      <c r="A36" s="634" t="s">
        <v>784</v>
      </c>
      <c r="B36" s="116" t="s">
        <v>48</v>
      </c>
      <c r="C36" s="624">
        <v>5.27</v>
      </c>
      <c r="D36" s="626">
        <v>5.4</v>
      </c>
      <c r="E36" s="620"/>
      <c r="F36" s="620"/>
      <c r="G36" s="651">
        <f>H36+H37</f>
        <v>2345</v>
      </c>
      <c r="H36" s="264">
        <v>2207</v>
      </c>
      <c r="I36" s="75"/>
      <c r="J36" s="69">
        <f t="shared" si="5"/>
        <v>0</v>
      </c>
      <c r="K36" s="848">
        <f>L36+L37</f>
        <v>2345</v>
      </c>
      <c r="L36" s="392">
        <f t="shared" si="6"/>
        <v>2207</v>
      </c>
      <c r="M36" s="78">
        <f t="shared" si="7"/>
        <v>0</v>
      </c>
      <c r="N36" s="70">
        <v>0.12</v>
      </c>
      <c r="O36" s="100">
        <v>20</v>
      </c>
      <c r="P36" s="12"/>
      <c r="Q36" s="13">
        <f t="shared" si="8"/>
        <v>0</v>
      </c>
      <c r="R36" s="13">
        <f t="shared" si="9"/>
        <v>0</v>
      </c>
    </row>
    <row r="37" spans="1:18" s="8" customFormat="1" ht="15" customHeight="1" thickBot="1">
      <c r="A37" s="635"/>
      <c r="B37" s="117" t="s">
        <v>123</v>
      </c>
      <c r="C37" s="619"/>
      <c r="D37" s="627"/>
      <c r="E37" s="621"/>
      <c r="F37" s="621"/>
      <c r="G37" s="652"/>
      <c r="H37" s="144">
        <v>138</v>
      </c>
      <c r="I37" s="77"/>
      <c r="J37" s="73">
        <f t="shared" si="5"/>
        <v>0</v>
      </c>
      <c r="K37" s="758"/>
      <c r="L37" s="380">
        <f t="shared" si="6"/>
        <v>138</v>
      </c>
      <c r="M37" s="80">
        <f t="shared" si="7"/>
        <v>0</v>
      </c>
      <c r="N37" s="74">
        <v>6.9000000000000006E-2</v>
      </c>
      <c r="O37" s="102">
        <v>4.5</v>
      </c>
      <c r="P37" s="12"/>
      <c r="Q37" s="13">
        <f t="shared" si="8"/>
        <v>0</v>
      </c>
      <c r="R37" s="13">
        <f t="shared" si="9"/>
        <v>0</v>
      </c>
    </row>
    <row r="38" spans="1:18" ht="30" customHeight="1" thickBot="1">
      <c r="A38" s="640" t="s">
        <v>1211</v>
      </c>
      <c r="B38" s="641"/>
      <c r="C38" s="641"/>
      <c r="D38" s="641"/>
      <c r="E38" s="641"/>
      <c r="F38" s="641"/>
      <c r="G38" s="641"/>
      <c r="H38" s="641"/>
      <c r="I38" s="641"/>
      <c r="J38" s="641"/>
      <c r="K38" s="641"/>
      <c r="L38" s="641"/>
      <c r="M38" s="66"/>
      <c r="N38" s="64"/>
      <c r="O38" s="67"/>
      <c r="P38" s="160"/>
      <c r="Q38" s="15"/>
      <c r="R38" s="15"/>
    </row>
    <row r="39" spans="1:18" ht="30" customHeight="1" thickBot="1">
      <c r="A39" s="595" t="s">
        <v>797</v>
      </c>
      <c r="B39" s="596"/>
      <c r="C39" s="596"/>
      <c r="D39" s="596"/>
      <c r="E39" s="596"/>
      <c r="F39" s="596"/>
      <c r="G39" s="596"/>
      <c r="H39" s="596"/>
      <c r="I39" s="596"/>
      <c r="J39" s="596"/>
      <c r="K39" s="596"/>
      <c r="L39" s="596"/>
      <c r="M39" s="596"/>
      <c r="N39" s="596"/>
      <c r="O39" s="597"/>
      <c r="P39" s="160"/>
      <c r="Q39" s="15"/>
      <c r="R39" s="15"/>
    </row>
    <row r="40" spans="1:18" ht="15" customHeight="1" thickBot="1">
      <c r="A40" s="280" t="s">
        <v>1169</v>
      </c>
      <c r="B40" s="280"/>
      <c r="C40" s="169">
        <v>2.7</v>
      </c>
      <c r="D40" s="169">
        <v>3.3</v>
      </c>
      <c r="E40" s="169"/>
      <c r="F40" s="169"/>
      <c r="G40" s="171"/>
      <c r="H40" s="167">
        <v>1484</v>
      </c>
      <c r="I40" s="153"/>
      <c r="J40" s="172">
        <f>$O$3</f>
        <v>0</v>
      </c>
      <c r="K40" s="167"/>
      <c r="L40" s="167">
        <f>SUM(H40-(H40*J40))</f>
        <v>1484</v>
      </c>
      <c r="M40" s="173">
        <f>I40*L40</f>
        <v>0</v>
      </c>
      <c r="N40" s="174">
        <v>0.17399999999999999</v>
      </c>
      <c r="O40" s="175">
        <v>22</v>
      </c>
      <c r="Q40" s="1">
        <f>I40*N40</f>
        <v>0</v>
      </c>
      <c r="R40" s="1">
        <f>I40*O40</f>
        <v>0</v>
      </c>
    </row>
    <row r="41" spans="1:18" ht="15" customHeight="1" thickBot="1">
      <c r="A41" s="280" t="s">
        <v>1185</v>
      </c>
      <c r="B41" s="280"/>
      <c r="C41" s="169">
        <v>3.5</v>
      </c>
      <c r="D41" s="169" t="s">
        <v>235</v>
      </c>
      <c r="E41" s="169"/>
      <c r="F41" s="169"/>
      <c r="G41" s="171"/>
      <c r="H41" s="167">
        <v>1731</v>
      </c>
      <c r="I41" s="153"/>
      <c r="J41" s="172">
        <f>$O$3</f>
        <v>0</v>
      </c>
      <c r="K41" s="167"/>
      <c r="L41" s="167">
        <f>SUM(H41-(H41*J41))</f>
        <v>1731</v>
      </c>
      <c r="M41" s="173">
        <f>I41*L41</f>
        <v>0</v>
      </c>
      <c r="N41" s="174">
        <v>0.23</v>
      </c>
      <c r="O41" s="175">
        <v>29</v>
      </c>
      <c r="P41" s="12"/>
      <c r="Q41" s="13">
        <f>I41*N41</f>
        <v>0</v>
      </c>
      <c r="R41" s="1">
        <f>I41*O41</f>
        <v>0</v>
      </c>
    </row>
    <row r="42" spans="1:18" ht="30" customHeight="1" thickBot="1">
      <c r="A42" s="640" t="s">
        <v>1220</v>
      </c>
      <c r="B42" s="641"/>
      <c r="C42" s="641"/>
      <c r="D42" s="641"/>
      <c r="E42" s="641"/>
      <c r="F42" s="641"/>
      <c r="G42" s="641"/>
      <c r="H42" s="641"/>
      <c r="I42" s="641"/>
      <c r="J42" s="641"/>
      <c r="K42" s="641"/>
      <c r="L42" s="641"/>
      <c r="M42" s="66"/>
      <c r="N42" s="64"/>
      <c r="O42" s="67"/>
      <c r="P42" s="160"/>
      <c r="Q42" s="15"/>
      <c r="R42" s="15"/>
    </row>
    <row r="43" spans="1:18" ht="30" customHeight="1" thickBot="1">
      <c r="A43" s="595" t="s">
        <v>797</v>
      </c>
      <c r="B43" s="596"/>
      <c r="C43" s="596"/>
      <c r="D43" s="596"/>
      <c r="E43" s="596"/>
      <c r="F43" s="596"/>
      <c r="G43" s="596"/>
      <c r="H43" s="596"/>
      <c r="I43" s="596"/>
      <c r="J43" s="596"/>
      <c r="K43" s="596"/>
      <c r="L43" s="596"/>
      <c r="M43" s="596"/>
      <c r="N43" s="596"/>
      <c r="O43" s="597"/>
      <c r="P43" s="160"/>
      <c r="Q43" s="15"/>
      <c r="R43" s="15"/>
    </row>
    <row r="44" spans="1:18" ht="15" customHeight="1" thickBot="1">
      <c r="A44" s="132" t="s">
        <v>1105</v>
      </c>
      <c r="B44" s="132"/>
      <c r="C44" s="169">
        <v>2.7</v>
      </c>
      <c r="D44" s="170">
        <v>3.3</v>
      </c>
      <c r="E44" s="170"/>
      <c r="F44" s="170"/>
      <c r="G44" s="171"/>
      <c r="H44" s="166">
        <v>1484</v>
      </c>
      <c r="I44" s="153"/>
      <c r="J44" s="172">
        <f>$O$3</f>
        <v>0</v>
      </c>
      <c r="K44" s="167"/>
      <c r="L44" s="167">
        <f>SUM(H44-(H44*J44))</f>
        <v>1484</v>
      </c>
      <c r="M44" s="173">
        <f>I44*L44</f>
        <v>0</v>
      </c>
      <c r="N44" s="174">
        <v>0.17399999999999999</v>
      </c>
      <c r="O44" s="175">
        <v>22</v>
      </c>
      <c r="Q44" s="1">
        <f>I44*N44</f>
        <v>0</v>
      </c>
      <c r="R44" s="1">
        <f>I44*O44</f>
        <v>0</v>
      </c>
    </row>
    <row r="45" spans="1:18" ht="15" customHeight="1" thickBot="1">
      <c r="A45" s="280" t="s">
        <v>1148</v>
      </c>
      <c r="B45" s="132"/>
      <c r="C45" s="169">
        <v>2.7</v>
      </c>
      <c r="D45" s="170">
        <v>3.3</v>
      </c>
      <c r="E45" s="170"/>
      <c r="F45" s="170"/>
      <c r="G45" s="171"/>
      <c r="H45" s="166">
        <v>1731</v>
      </c>
      <c r="I45" s="153"/>
      <c r="J45" s="172">
        <f>$O$3</f>
        <v>0</v>
      </c>
      <c r="K45" s="167"/>
      <c r="L45" s="167">
        <f>SUM(H45-(H45*J45))</f>
        <v>1731</v>
      </c>
      <c r="M45" s="173">
        <f>I45*L45</f>
        <v>0</v>
      </c>
      <c r="N45" s="174">
        <v>0.23</v>
      </c>
      <c r="O45" s="175">
        <v>29</v>
      </c>
      <c r="Q45" s="1">
        <f>I45*N45</f>
        <v>0</v>
      </c>
      <c r="R45" s="1">
        <f>I45*O45</f>
        <v>0</v>
      </c>
    </row>
    <row r="46" spans="1:18" ht="15" customHeight="1" thickBot="1">
      <c r="A46" s="280" t="s">
        <v>1147</v>
      </c>
      <c r="B46" s="132"/>
      <c r="C46" s="169">
        <v>5.2</v>
      </c>
      <c r="D46" s="170" t="s">
        <v>1149</v>
      </c>
      <c r="E46" s="170"/>
      <c r="F46" s="170"/>
      <c r="G46" s="171"/>
      <c r="H46" s="166">
        <v>1951</v>
      </c>
      <c r="I46" s="153"/>
      <c r="J46" s="172">
        <f>$O$3</f>
        <v>0</v>
      </c>
      <c r="K46" s="167"/>
      <c r="L46" s="167">
        <f>SUM(H46-(H46*J46))</f>
        <v>1951</v>
      </c>
      <c r="M46" s="173">
        <f>I46*L46</f>
        <v>0</v>
      </c>
      <c r="N46" s="174">
        <v>0.23799999999999999</v>
      </c>
      <c r="O46" s="175">
        <v>29</v>
      </c>
      <c r="P46" s="12"/>
      <c r="Q46" s="13">
        <f>I46*N46</f>
        <v>0</v>
      </c>
      <c r="R46" s="1">
        <f>I46*O46</f>
        <v>0</v>
      </c>
    </row>
    <row r="47" spans="1:18" ht="26.25" customHeight="1" thickBot="1">
      <c r="A47" s="847" t="s">
        <v>874</v>
      </c>
      <c r="B47" s="847"/>
      <c r="C47" s="847"/>
      <c r="D47" s="847"/>
      <c r="E47" s="847"/>
      <c r="F47" s="847"/>
      <c r="G47" s="847"/>
      <c r="H47" s="847"/>
      <c r="I47" s="847"/>
      <c r="J47" s="847"/>
      <c r="K47" s="847"/>
      <c r="L47" s="847"/>
      <c r="M47" s="847"/>
      <c r="N47" s="847"/>
      <c r="O47" s="847"/>
    </row>
    <row r="48" spans="1:18" ht="30" customHeight="1" thickBot="1">
      <c r="A48" s="640" t="s">
        <v>1212</v>
      </c>
      <c r="B48" s="641"/>
      <c r="C48" s="641"/>
      <c r="D48" s="641"/>
      <c r="E48" s="641"/>
      <c r="F48" s="641"/>
      <c r="G48" s="641"/>
      <c r="H48" s="641"/>
      <c r="I48" s="641"/>
      <c r="J48" s="641"/>
      <c r="K48" s="641"/>
      <c r="L48" s="641"/>
      <c r="M48" s="66"/>
      <c r="N48" s="64"/>
      <c r="O48" s="67"/>
      <c r="P48" s="160"/>
      <c r="Q48" s="15"/>
      <c r="R48" s="15"/>
    </row>
    <row r="49" spans="1:18" ht="30" customHeight="1" thickBot="1">
      <c r="A49" s="595" t="s">
        <v>765</v>
      </c>
      <c r="B49" s="596"/>
      <c r="C49" s="596"/>
      <c r="D49" s="596"/>
      <c r="E49" s="596"/>
      <c r="F49" s="596"/>
      <c r="G49" s="596"/>
      <c r="H49" s="596"/>
      <c r="I49" s="596"/>
      <c r="J49" s="596"/>
      <c r="K49" s="596"/>
      <c r="L49" s="596"/>
      <c r="M49" s="596"/>
      <c r="N49" s="596"/>
      <c r="O49" s="597"/>
      <c r="P49" s="160"/>
      <c r="Q49" s="15"/>
      <c r="R49" s="15"/>
    </row>
    <row r="50" spans="1:18" ht="15" customHeight="1" thickBot="1">
      <c r="A50" s="280" t="s">
        <v>1150</v>
      </c>
      <c r="B50" s="132"/>
      <c r="C50" s="169">
        <v>5.2</v>
      </c>
      <c r="D50" s="170">
        <v>6.2</v>
      </c>
      <c r="E50" s="170"/>
      <c r="F50" s="170"/>
      <c r="G50" s="171"/>
      <c r="H50" s="166">
        <v>1719</v>
      </c>
      <c r="I50" s="153"/>
      <c r="J50" s="172">
        <f>$O$3</f>
        <v>0</v>
      </c>
      <c r="K50" s="167"/>
      <c r="L50" s="167">
        <f>SUM(H50-(H50*J50))</f>
        <v>1719</v>
      </c>
      <c r="M50" s="173">
        <f>I50*L50</f>
        <v>0</v>
      </c>
      <c r="N50" s="174">
        <v>0.29099999999999998</v>
      </c>
      <c r="O50" s="175">
        <v>36</v>
      </c>
      <c r="Q50" s="1">
        <f>I50*N50</f>
        <v>0</v>
      </c>
      <c r="R50" s="1">
        <f>I50*O50</f>
        <v>0</v>
      </c>
    </row>
    <row r="51" spans="1:18" ht="15" customHeight="1" thickBot="1">
      <c r="A51" s="177" t="s">
        <v>811</v>
      </c>
      <c r="B51" s="177"/>
      <c r="C51" s="195">
        <v>6.5</v>
      </c>
      <c r="D51" s="196">
        <v>6.8</v>
      </c>
      <c r="E51" s="196"/>
      <c r="F51" s="196"/>
      <c r="G51" s="197"/>
      <c r="H51" s="142">
        <v>2429</v>
      </c>
      <c r="I51" s="198"/>
      <c r="J51" s="199">
        <f>$O$3</f>
        <v>0</v>
      </c>
      <c r="K51" s="200"/>
      <c r="L51" s="200">
        <f>SUM(H51-(H51*J51))</f>
        <v>2429</v>
      </c>
      <c r="M51" s="201">
        <f>I51*L51</f>
        <v>0</v>
      </c>
      <c r="N51" s="202">
        <v>0.29099999999999998</v>
      </c>
      <c r="O51" s="203">
        <v>36</v>
      </c>
      <c r="Q51" s="1">
        <f>I51*N51</f>
        <v>0</v>
      </c>
      <c r="R51" s="1">
        <f>I51*O51</f>
        <v>0</v>
      </c>
    </row>
    <row r="52" spans="1:18" ht="15" customHeight="1" thickBot="1">
      <c r="A52" s="208"/>
      <c r="B52" s="209"/>
      <c r="C52" s="210"/>
      <c r="D52" s="211"/>
      <c r="E52" s="211"/>
      <c r="F52" s="211"/>
      <c r="G52" s="212"/>
      <c r="H52" s="213"/>
      <c r="I52" s="214"/>
      <c r="J52" s="215"/>
      <c r="K52" s="216"/>
      <c r="L52" s="216"/>
      <c r="M52" s="217"/>
      <c r="N52" s="218"/>
      <c r="O52" s="219"/>
    </row>
    <row r="53" spans="1:18" ht="30" customHeight="1" thickBot="1">
      <c r="A53" s="204" t="s">
        <v>381</v>
      </c>
      <c r="B53" s="852" t="s">
        <v>383</v>
      </c>
      <c r="C53" s="853"/>
      <c r="D53" s="853"/>
      <c r="E53" s="853"/>
      <c r="F53" s="853"/>
      <c r="G53" s="854"/>
      <c r="H53" s="204"/>
      <c r="I53" s="204"/>
      <c r="J53" s="204"/>
      <c r="K53" s="204"/>
      <c r="L53" s="204"/>
      <c r="M53" s="204"/>
      <c r="N53" s="204"/>
      <c r="O53" s="204"/>
    </row>
    <row r="54" spans="1:18" ht="30" customHeight="1" thickBot="1">
      <c r="A54" s="132" t="s">
        <v>128</v>
      </c>
      <c r="B54" s="616" t="s">
        <v>815</v>
      </c>
      <c r="C54" s="617"/>
      <c r="D54" s="617"/>
      <c r="E54" s="617"/>
      <c r="F54" s="617"/>
      <c r="G54" s="617"/>
      <c r="H54" s="166">
        <v>292</v>
      </c>
      <c r="I54" s="153"/>
      <c r="J54" s="381">
        <f t="shared" ref="J54:J70" si="10">$O$3</f>
        <v>0</v>
      </c>
      <c r="K54" s="380"/>
      <c r="L54" s="104">
        <f t="shared" ref="L54:L70" si="11">SUM(H54-(H54*J54))</f>
        <v>292</v>
      </c>
      <c r="M54" s="405">
        <f t="shared" ref="M54:M70" si="12">I54*L54</f>
        <v>0</v>
      </c>
      <c r="N54" s="408">
        <v>4.0000000000000001E-3</v>
      </c>
      <c r="O54" s="407">
        <v>0.97</v>
      </c>
      <c r="Q54" s="1">
        <f>I54*N54</f>
        <v>0</v>
      </c>
      <c r="R54" s="1">
        <f>I54*O54</f>
        <v>0</v>
      </c>
    </row>
    <row r="55" spans="1:18" ht="30" customHeight="1" thickBot="1">
      <c r="A55" s="132" t="s">
        <v>237</v>
      </c>
      <c r="B55" s="616" t="s">
        <v>816</v>
      </c>
      <c r="C55" s="617"/>
      <c r="D55" s="617"/>
      <c r="E55" s="617"/>
      <c r="F55" s="617"/>
      <c r="G55" s="617"/>
      <c r="H55" s="166">
        <v>543</v>
      </c>
      <c r="I55" s="77"/>
      <c r="J55" s="382">
        <f t="shared" si="10"/>
        <v>0</v>
      </c>
      <c r="K55" s="380"/>
      <c r="L55" s="104">
        <f t="shared" si="11"/>
        <v>543</v>
      </c>
      <c r="M55" s="405">
        <f t="shared" si="12"/>
        <v>0</v>
      </c>
      <c r="N55" s="408">
        <v>4.0000000000000001E-3</v>
      </c>
      <c r="O55" s="407">
        <v>0.33</v>
      </c>
      <c r="Q55" s="1">
        <f>I55*N55</f>
        <v>0</v>
      </c>
      <c r="R55" s="1">
        <f>I55*O55</f>
        <v>0</v>
      </c>
    </row>
    <row r="56" spans="1:18" ht="30" customHeight="1" thickBot="1">
      <c r="A56" s="132" t="s">
        <v>385</v>
      </c>
      <c r="B56" s="616" t="s">
        <v>817</v>
      </c>
      <c r="C56" s="617"/>
      <c r="D56" s="617"/>
      <c r="E56" s="617"/>
      <c r="F56" s="617"/>
      <c r="G56" s="617"/>
      <c r="H56" s="166">
        <v>442</v>
      </c>
      <c r="I56" s="77"/>
      <c r="J56" s="382">
        <f t="shared" si="10"/>
        <v>0</v>
      </c>
      <c r="K56" s="380"/>
      <c r="L56" s="104">
        <f t="shared" si="11"/>
        <v>442</v>
      </c>
      <c r="M56" s="405">
        <f t="shared" si="12"/>
        <v>0</v>
      </c>
      <c r="N56" s="408"/>
      <c r="O56" s="407"/>
      <c r="Q56" s="1">
        <f t="shared" ref="Q56:Q70" si="13">I56*N56</f>
        <v>0</v>
      </c>
      <c r="R56" s="1">
        <f t="shared" ref="R56:R70" si="14">I56*O56</f>
        <v>0</v>
      </c>
    </row>
    <row r="57" spans="1:18" ht="30" customHeight="1" thickBot="1">
      <c r="A57" s="132" t="s">
        <v>255</v>
      </c>
      <c r="B57" s="616" t="s">
        <v>208</v>
      </c>
      <c r="C57" s="617"/>
      <c r="D57" s="617"/>
      <c r="E57" s="617"/>
      <c r="F57" s="617"/>
      <c r="G57" s="617"/>
      <c r="H57" s="166">
        <v>121</v>
      </c>
      <c r="I57" s="77"/>
      <c r="J57" s="382">
        <f t="shared" si="10"/>
        <v>0</v>
      </c>
      <c r="K57" s="380"/>
      <c r="L57" s="104">
        <f t="shared" si="11"/>
        <v>121</v>
      </c>
      <c r="M57" s="405">
        <f t="shared" si="12"/>
        <v>0</v>
      </c>
      <c r="N57" s="408"/>
      <c r="O57" s="407"/>
      <c r="P57" s="2"/>
      <c r="Q57" s="1">
        <f t="shared" si="13"/>
        <v>0</v>
      </c>
      <c r="R57" s="1">
        <f t="shared" si="14"/>
        <v>0</v>
      </c>
    </row>
    <row r="58" spans="1:18" ht="30" customHeight="1" thickBot="1">
      <c r="A58" s="132" t="s">
        <v>207</v>
      </c>
      <c r="B58" s="616" t="s">
        <v>130</v>
      </c>
      <c r="C58" s="617"/>
      <c r="D58" s="617"/>
      <c r="E58" s="617"/>
      <c r="F58" s="617"/>
      <c r="G58" s="617"/>
      <c r="H58" s="166">
        <v>93</v>
      </c>
      <c r="I58" s="77"/>
      <c r="J58" s="382">
        <f t="shared" si="10"/>
        <v>0</v>
      </c>
      <c r="K58" s="380"/>
      <c r="L58" s="104">
        <f t="shared" si="11"/>
        <v>93</v>
      </c>
      <c r="M58" s="405">
        <f t="shared" si="12"/>
        <v>0</v>
      </c>
      <c r="N58" s="408"/>
      <c r="O58" s="407"/>
      <c r="P58" s="2"/>
      <c r="Q58" s="1">
        <f t="shared" si="13"/>
        <v>0</v>
      </c>
      <c r="R58" s="1">
        <f t="shared" si="14"/>
        <v>0</v>
      </c>
    </row>
    <row r="59" spans="1:18" s="8" customFormat="1" ht="30" customHeight="1" thickBot="1">
      <c r="A59" s="132" t="s">
        <v>183</v>
      </c>
      <c r="B59" s="616" t="s">
        <v>320</v>
      </c>
      <c r="C59" s="617"/>
      <c r="D59" s="617"/>
      <c r="E59" s="617"/>
      <c r="F59" s="617"/>
      <c r="G59" s="617"/>
      <c r="H59" s="166">
        <v>154</v>
      </c>
      <c r="I59" s="77"/>
      <c r="J59" s="382">
        <f t="shared" si="10"/>
        <v>0</v>
      </c>
      <c r="K59" s="380"/>
      <c r="L59" s="104">
        <f t="shared" si="11"/>
        <v>154</v>
      </c>
      <c r="M59" s="405">
        <f t="shared" si="12"/>
        <v>0</v>
      </c>
      <c r="N59" s="408">
        <v>4.0000000000000001E-3</v>
      </c>
      <c r="O59" s="407">
        <v>0.68100000000000005</v>
      </c>
      <c r="P59" s="40"/>
      <c r="Q59" s="1">
        <f t="shared" si="13"/>
        <v>0</v>
      </c>
      <c r="R59" s="1">
        <f t="shared" si="14"/>
        <v>0</v>
      </c>
    </row>
    <row r="60" spans="1:18" ht="30" customHeight="1" thickBot="1">
      <c r="A60" s="132" t="s">
        <v>212</v>
      </c>
      <c r="B60" s="616" t="s">
        <v>213</v>
      </c>
      <c r="C60" s="617"/>
      <c r="D60" s="617"/>
      <c r="E60" s="617"/>
      <c r="F60" s="617"/>
      <c r="G60" s="617"/>
      <c r="H60" s="166">
        <v>178</v>
      </c>
      <c r="I60" s="77"/>
      <c r="J60" s="382">
        <f t="shared" si="10"/>
        <v>0</v>
      </c>
      <c r="K60" s="380"/>
      <c r="L60" s="104">
        <f t="shared" si="11"/>
        <v>178</v>
      </c>
      <c r="M60" s="405">
        <f t="shared" si="12"/>
        <v>0</v>
      </c>
      <c r="N60" s="408"/>
      <c r="O60" s="407"/>
      <c r="P60" s="19"/>
      <c r="Q60" s="1">
        <f t="shared" si="13"/>
        <v>0</v>
      </c>
      <c r="R60" s="1">
        <f t="shared" si="14"/>
        <v>0</v>
      </c>
    </row>
    <row r="61" spans="1:18" ht="30" customHeight="1" thickBot="1">
      <c r="A61" s="132" t="s">
        <v>225</v>
      </c>
      <c r="B61" s="616" t="s">
        <v>226</v>
      </c>
      <c r="C61" s="617"/>
      <c r="D61" s="617"/>
      <c r="E61" s="617"/>
      <c r="F61" s="617"/>
      <c r="G61" s="617"/>
      <c r="H61" s="166">
        <v>321</v>
      </c>
      <c r="I61" s="77"/>
      <c r="J61" s="382">
        <f t="shared" si="10"/>
        <v>0</v>
      </c>
      <c r="K61" s="380"/>
      <c r="L61" s="104">
        <f t="shared" si="11"/>
        <v>321</v>
      </c>
      <c r="M61" s="405">
        <f t="shared" si="12"/>
        <v>0</v>
      </c>
      <c r="N61" s="408"/>
      <c r="O61" s="407"/>
      <c r="P61" s="19"/>
      <c r="Q61" s="1">
        <f t="shared" si="13"/>
        <v>0</v>
      </c>
      <c r="R61" s="1">
        <f t="shared" si="14"/>
        <v>0</v>
      </c>
    </row>
    <row r="62" spans="1:18" ht="30" customHeight="1" thickBot="1">
      <c r="A62" s="132" t="s">
        <v>645</v>
      </c>
      <c r="B62" s="616" t="s">
        <v>875</v>
      </c>
      <c r="C62" s="617"/>
      <c r="D62" s="617"/>
      <c r="E62" s="617"/>
      <c r="F62" s="617"/>
      <c r="G62" s="617"/>
      <c r="H62" s="166">
        <v>424</v>
      </c>
      <c r="I62" s="77"/>
      <c r="J62" s="382">
        <f t="shared" si="10"/>
        <v>0</v>
      </c>
      <c r="K62" s="380"/>
      <c r="L62" s="104">
        <f t="shared" si="11"/>
        <v>424</v>
      </c>
      <c r="M62" s="405">
        <f t="shared" si="12"/>
        <v>0</v>
      </c>
      <c r="N62" s="408"/>
      <c r="O62" s="407"/>
      <c r="Q62" s="1">
        <f t="shared" si="13"/>
        <v>0</v>
      </c>
      <c r="R62" s="1">
        <f t="shared" si="14"/>
        <v>0</v>
      </c>
    </row>
    <row r="63" spans="1:18" s="8" customFormat="1" ht="30" customHeight="1" thickBot="1">
      <c r="A63" s="132" t="s">
        <v>361</v>
      </c>
      <c r="B63" s="616" t="s">
        <v>818</v>
      </c>
      <c r="C63" s="617"/>
      <c r="D63" s="617"/>
      <c r="E63" s="617"/>
      <c r="F63" s="617"/>
      <c r="G63" s="617"/>
      <c r="H63" s="166">
        <v>450</v>
      </c>
      <c r="I63" s="77"/>
      <c r="J63" s="382">
        <f t="shared" si="10"/>
        <v>0</v>
      </c>
      <c r="K63" s="380"/>
      <c r="L63" s="104">
        <f t="shared" si="11"/>
        <v>450</v>
      </c>
      <c r="M63" s="405">
        <f t="shared" si="12"/>
        <v>0</v>
      </c>
      <c r="N63" s="408">
        <v>2.7E-2</v>
      </c>
      <c r="O63" s="407">
        <v>1</v>
      </c>
      <c r="Q63" s="1">
        <f t="shared" si="13"/>
        <v>0</v>
      </c>
      <c r="R63" s="1">
        <f t="shared" si="14"/>
        <v>0</v>
      </c>
    </row>
    <row r="64" spans="1:18" s="8" customFormat="1" ht="30" customHeight="1" thickBot="1">
      <c r="A64" s="132" t="s">
        <v>129</v>
      </c>
      <c r="B64" s="616" t="s">
        <v>321</v>
      </c>
      <c r="C64" s="617"/>
      <c r="D64" s="617"/>
      <c r="E64" s="617"/>
      <c r="F64" s="617"/>
      <c r="G64" s="617"/>
      <c r="H64" s="166">
        <v>450</v>
      </c>
      <c r="I64" s="77"/>
      <c r="J64" s="382">
        <f t="shared" si="10"/>
        <v>0</v>
      </c>
      <c r="K64" s="380"/>
      <c r="L64" s="104">
        <f t="shared" si="11"/>
        <v>450</v>
      </c>
      <c r="M64" s="405">
        <f t="shared" si="12"/>
        <v>0</v>
      </c>
      <c r="N64" s="408">
        <v>2.7E-2</v>
      </c>
      <c r="O64" s="407">
        <v>1</v>
      </c>
      <c r="Q64" s="1">
        <f t="shared" si="13"/>
        <v>0</v>
      </c>
      <c r="R64" s="1">
        <f t="shared" si="14"/>
        <v>0</v>
      </c>
    </row>
    <row r="65" spans="1:18" ht="30" customHeight="1" thickBot="1">
      <c r="A65" s="132" t="s">
        <v>181</v>
      </c>
      <c r="B65" s="616" t="s">
        <v>819</v>
      </c>
      <c r="C65" s="617"/>
      <c r="D65" s="617"/>
      <c r="E65" s="617"/>
      <c r="F65" s="617"/>
      <c r="G65" s="617"/>
      <c r="H65" s="166">
        <v>146</v>
      </c>
      <c r="I65" s="77"/>
      <c r="J65" s="382">
        <f t="shared" si="10"/>
        <v>0</v>
      </c>
      <c r="K65" s="380"/>
      <c r="L65" s="104">
        <f t="shared" si="11"/>
        <v>146</v>
      </c>
      <c r="M65" s="405">
        <f t="shared" si="12"/>
        <v>0</v>
      </c>
      <c r="N65" s="408">
        <v>0.01</v>
      </c>
      <c r="O65" s="407">
        <v>1</v>
      </c>
      <c r="Q65" s="1">
        <f t="shared" si="13"/>
        <v>0</v>
      </c>
      <c r="R65" s="1">
        <f t="shared" si="14"/>
        <v>0</v>
      </c>
    </row>
    <row r="66" spans="1:18" ht="30" customHeight="1" thickBot="1">
      <c r="A66" s="132" t="s">
        <v>50</v>
      </c>
      <c r="B66" s="616" t="s">
        <v>820</v>
      </c>
      <c r="C66" s="617"/>
      <c r="D66" s="617"/>
      <c r="E66" s="617"/>
      <c r="F66" s="617"/>
      <c r="G66" s="617"/>
      <c r="H66" s="166">
        <v>113</v>
      </c>
      <c r="I66" s="77"/>
      <c r="J66" s="382">
        <f t="shared" si="10"/>
        <v>0</v>
      </c>
      <c r="K66" s="380"/>
      <c r="L66" s="104">
        <f t="shared" si="11"/>
        <v>113</v>
      </c>
      <c r="M66" s="405">
        <f t="shared" si="12"/>
        <v>0</v>
      </c>
      <c r="N66" s="408">
        <v>1.0999999999999999E-2</v>
      </c>
      <c r="O66" s="407">
        <v>2</v>
      </c>
      <c r="Q66" s="1">
        <f t="shared" si="13"/>
        <v>0</v>
      </c>
      <c r="R66" s="1">
        <f t="shared" si="14"/>
        <v>0</v>
      </c>
    </row>
    <row r="67" spans="1:18" ht="30" customHeight="1" thickBot="1">
      <c r="A67" s="132" t="s">
        <v>197</v>
      </c>
      <c r="B67" s="616" t="s">
        <v>821</v>
      </c>
      <c r="C67" s="617"/>
      <c r="D67" s="617"/>
      <c r="E67" s="617"/>
      <c r="F67" s="617"/>
      <c r="G67" s="617"/>
      <c r="H67" s="166">
        <v>138</v>
      </c>
      <c r="I67" s="77"/>
      <c r="J67" s="382">
        <f t="shared" si="10"/>
        <v>0</v>
      </c>
      <c r="K67" s="380"/>
      <c r="L67" s="104">
        <f t="shared" si="11"/>
        <v>138</v>
      </c>
      <c r="M67" s="405">
        <f t="shared" si="12"/>
        <v>0</v>
      </c>
      <c r="N67" s="408">
        <v>1.9E-2</v>
      </c>
      <c r="O67" s="407">
        <v>2</v>
      </c>
      <c r="Q67" s="1">
        <f t="shared" si="13"/>
        <v>0</v>
      </c>
      <c r="R67" s="1">
        <f t="shared" si="14"/>
        <v>0</v>
      </c>
    </row>
    <row r="68" spans="1:18" ht="30" customHeight="1" thickBot="1">
      <c r="A68" s="132" t="s">
        <v>822</v>
      </c>
      <c r="B68" s="616" t="s">
        <v>823</v>
      </c>
      <c r="C68" s="617"/>
      <c r="D68" s="617"/>
      <c r="E68" s="617"/>
      <c r="F68" s="617"/>
      <c r="G68" s="617"/>
      <c r="H68" s="166">
        <v>198</v>
      </c>
      <c r="I68" s="77"/>
      <c r="J68" s="382">
        <f t="shared" si="10"/>
        <v>0</v>
      </c>
      <c r="K68" s="380"/>
      <c r="L68" s="104">
        <f t="shared" si="11"/>
        <v>198</v>
      </c>
      <c r="M68" s="405">
        <f t="shared" si="12"/>
        <v>0</v>
      </c>
      <c r="N68" s="408">
        <v>2.1999999999999999E-2</v>
      </c>
      <c r="O68" s="407">
        <v>1.76</v>
      </c>
      <c r="Q68" s="1">
        <f t="shared" si="13"/>
        <v>0</v>
      </c>
      <c r="R68" s="1">
        <f t="shared" si="14"/>
        <v>0</v>
      </c>
    </row>
    <row r="69" spans="1:18" ht="30" customHeight="1" thickBot="1">
      <c r="A69" s="132" t="s">
        <v>341</v>
      </c>
      <c r="B69" s="616" t="s">
        <v>318</v>
      </c>
      <c r="C69" s="617"/>
      <c r="D69" s="617"/>
      <c r="E69" s="617"/>
      <c r="F69" s="617"/>
      <c r="G69" s="617"/>
      <c r="H69" s="166">
        <v>1557</v>
      </c>
      <c r="I69" s="77"/>
      <c r="J69" s="382">
        <f t="shared" si="10"/>
        <v>0</v>
      </c>
      <c r="K69" s="380"/>
      <c r="L69" s="104">
        <f t="shared" si="11"/>
        <v>1557</v>
      </c>
      <c r="M69" s="405">
        <f t="shared" si="12"/>
        <v>0</v>
      </c>
      <c r="N69" s="408">
        <v>0.1</v>
      </c>
      <c r="O69" s="407">
        <v>2</v>
      </c>
      <c r="Q69" s="1">
        <f t="shared" si="13"/>
        <v>0</v>
      </c>
      <c r="R69" s="1">
        <f t="shared" si="14"/>
        <v>0</v>
      </c>
    </row>
    <row r="70" spans="1:18" ht="30" customHeight="1" thickBot="1">
      <c r="A70" s="132" t="s">
        <v>386</v>
      </c>
      <c r="B70" s="616" t="s">
        <v>319</v>
      </c>
      <c r="C70" s="617"/>
      <c r="D70" s="617"/>
      <c r="E70" s="617"/>
      <c r="F70" s="617"/>
      <c r="G70" s="617"/>
      <c r="H70" s="166">
        <v>1756</v>
      </c>
      <c r="I70" s="77"/>
      <c r="J70" s="382">
        <f t="shared" si="10"/>
        <v>0</v>
      </c>
      <c r="K70" s="380"/>
      <c r="L70" s="104">
        <f t="shared" si="11"/>
        <v>1756</v>
      </c>
      <c r="M70" s="405">
        <f t="shared" si="12"/>
        <v>0</v>
      </c>
      <c r="N70" s="174">
        <v>0.1</v>
      </c>
      <c r="O70" s="175">
        <v>2</v>
      </c>
      <c r="Q70" s="1">
        <f t="shared" si="13"/>
        <v>0</v>
      </c>
      <c r="R70" s="1">
        <f t="shared" si="14"/>
        <v>0</v>
      </c>
    </row>
    <row r="71" spans="1:18" ht="16.5" customHeight="1">
      <c r="A71" s="41"/>
      <c r="B71" s="48"/>
      <c r="C71" s="49"/>
      <c r="D71" s="49"/>
      <c r="E71" s="49"/>
      <c r="F71" s="49"/>
      <c r="G71" s="49"/>
      <c r="H71" s="50"/>
      <c r="M71" s="17">
        <f>SUM(M12:M70)</f>
        <v>0</v>
      </c>
      <c r="Q71" s="1">
        <f>SUM(Q12:Q70)</f>
        <v>0</v>
      </c>
      <c r="R71" s="1">
        <f>SUM(R12:R70)</f>
        <v>0</v>
      </c>
    </row>
    <row r="72" spans="1:18" ht="44.45" customHeight="1">
      <c r="A72" s="672"/>
      <c r="B72" s="672"/>
      <c r="C72" s="672"/>
      <c r="D72" s="672"/>
      <c r="E72" s="672"/>
      <c r="F72" s="672"/>
      <c r="G72" s="672"/>
      <c r="H72" s="672"/>
      <c r="I72" s="672"/>
      <c r="J72" s="672"/>
      <c r="K72" s="672"/>
      <c r="L72" s="672"/>
      <c r="M72" s="672"/>
      <c r="N72" s="672"/>
      <c r="O72" s="672"/>
      <c r="P72" s="160"/>
      <c r="Q72" s="15"/>
      <c r="R72" s="15"/>
    </row>
    <row r="73" spans="1:18" ht="19.5" customHeight="1">
      <c r="A73" s="633"/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160"/>
      <c r="Q73" s="15"/>
      <c r="R73" s="15"/>
    </row>
    <row r="74" spans="1:18" ht="5.4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160"/>
      <c r="Q74" s="15"/>
      <c r="R74" s="15"/>
    </row>
  </sheetData>
  <mergeCells count="78">
    <mergeCell ref="B63:G63"/>
    <mergeCell ref="B64:G64"/>
    <mergeCell ref="A72:O72"/>
    <mergeCell ref="B66:G66"/>
    <mergeCell ref="B67:G67"/>
    <mergeCell ref="B68:G68"/>
    <mergeCell ref="B69:G69"/>
    <mergeCell ref="B70:G70"/>
    <mergeCell ref="B65:G65"/>
    <mergeCell ref="B62:G62"/>
    <mergeCell ref="B54:G54"/>
    <mergeCell ref="B55:G55"/>
    <mergeCell ref="B56:G56"/>
    <mergeCell ref="B57:G57"/>
    <mergeCell ref="B58:G58"/>
    <mergeCell ref="B59:G59"/>
    <mergeCell ref="B60:G60"/>
    <mergeCell ref="B61:G61"/>
    <mergeCell ref="C1:G1"/>
    <mergeCell ref="D34:D35"/>
    <mergeCell ref="A19:O19"/>
    <mergeCell ref="A20:O20"/>
    <mergeCell ref="B53:G53"/>
    <mergeCell ref="E36:E37"/>
    <mergeCell ref="F36:F37"/>
    <mergeCell ref="C36:C37"/>
    <mergeCell ref="D36:D37"/>
    <mergeCell ref="G36:G37"/>
    <mergeCell ref="A42:L42"/>
    <mergeCell ref="A32:A33"/>
    <mergeCell ref="A38:L38"/>
    <mergeCell ref="A39:O39"/>
    <mergeCell ref="G32:G33"/>
    <mergeCell ref="H1:O1"/>
    <mergeCell ref="H5:O5"/>
    <mergeCell ref="K7:K9"/>
    <mergeCell ref="L7:L9"/>
    <mergeCell ref="M7:M9"/>
    <mergeCell ref="E8:E9"/>
    <mergeCell ref="A7:A9"/>
    <mergeCell ref="T6:X6"/>
    <mergeCell ref="N7:N9"/>
    <mergeCell ref="O7:O9"/>
    <mergeCell ref="I7:I9"/>
    <mergeCell ref="J7:J9"/>
    <mergeCell ref="C8:C9"/>
    <mergeCell ref="F8:F9"/>
    <mergeCell ref="H7:H9"/>
    <mergeCell ref="K36:K37"/>
    <mergeCell ref="A23:O23"/>
    <mergeCell ref="A24:O24"/>
    <mergeCell ref="A29:O29"/>
    <mergeCell ref="E34:E35"/>
    <mergeCell ref="A30:L30"/>
    <mergeCell ref="A31:O31"/>
    <mergeCell ref="E32:E33"/>
    <mergeCell ref="F32:F33"/>
    <mergeCell ref="K32:K33"/>
    <mergeCell ref="A34:A35"/>
    <mergeCell ref="G34:G35"/>
    <mergeCell ref="K34:K35"/>
    <mergeCell ref="B7:B9"/>
    <mergeCell ref="C7:D7"/>
    <mergeCell ref="E7:F7"/>
    <mergeCell ref="A10:L10"/>
    <mergeCell ref="G7:G9"/>
    <mergeCell ref="A11:O11"/>
    <mergeCell ref="D8:D9"/>
    <mergeCell ref="F34:F35"/>
    <mergeCell ref="C32:C33"/>
    <mergeCell ref="D32:D33"/>
    <mergeCell ref="A36:A37"/>
    <mergeCell ref="C34:C35"/>
    <mergeCell ref="A73:O73"/>
    <mergeCell ref="A47:O47"/>
    <mergeCell ref="A48:L48"/>
    <mergeCell ref="A49:O49"/>
    <mergeCell ref="A43:O43"/>
  </mergeCells>
  <pageMargins left="0.39370078740157483" right="0.39370078740157483" top="0.39370078740157483" bottom="0.39370078740157483" header="0.51181102362204722" footer="0.51181102362204722"/>
  <pageSetup paperSize="9" scale="49" orientation="portrait" r:id="rId1"/>
  <headerFooter alignWithMargins="0"/>
  <colBreaks count="1" manualBreakCount="1">
    <brk id="15" max="8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theme="9"/>
    <pageSetUpPr fitToPage="1"/>
  </sheetPr>
  <dimension ref="A1:V90"/>
  <sheetViews>
    <sheetView view="pageBreakPreview" zoomScale="80" zoomScaleNormal="100" zoomScaleSheetLayoutView="80" workbookViewId="0">
      <pane ySplit="10" topLeftCell="A79" activePane="bottomLeft" state="frozen"/>
      <selection pane="bottomLeft" activeCell="C1" sqref="C1:G1"/>
    </sheetView>
  </sheetViews>
  <sheetFormatPr defaultRowHeight="12.75"/>
  <cols>
    <col min="1" max="1" width="27" style="15" customWidth="1"/>
    <col min="2" max="2" width="18.140625" style="15" customWidth="1"/>
    <col min="3" max="3" width="10.42578125" style="15" customWidth="1"/>
    <col min="4" max="4" width="10.7109375" style="15" customWidth="1"/>
    <col min="5" max="5" width="11.85546875" style="15" customWidth="1"/>
    <col min="6" max="6" width="12.5703125" style="15" customWidth="1"/>
    <col min="7" max="7" width="13.7109375" style="15" customWidth="1"/>
    <col min="8" max="8" width="12.42578125" style="15" customWidth="1"/>
    <col min="9" max="9" width="9" style="15" customWidth="1"/>
    <col min="10" max="10" width="10" style="15" customWidth="1"/>
    <col min="11" max="11" width="12.140625" style="15" customWidth="1"/>
    <col min="12" max="12" width="13.7109375" style="15" customWidth="1"/>
    <col min="13" max="13" width="13" style="15" customWidth="1"/>
    <col min="14" max="14" width="10.42578125" style="15" customWidth="1"/>
    <col min="15" max="15" width="11.28515625" style="15" customWidth="1"/>
    <col min="16" max="16" width="12" hidden="1" customWidth="1"/>
    <col min="17" max="17" width="6.42578125" style="1" hidden="1" customWidth="1"/>
    <col min="18" max="18" width="6.85546875" style="1" hidden="1" customWidth="1"/>
  </cols>
  <sheetData>
    <row r="1" spans="1:22" ht="37.15" customHeight="1">
      <c r="A1" s="81"/>
      <c r="B1" s="82"/>
      <c r="C1" s="800" t="s">
        <v>1305</v>
      </c>
      <c r="D1" s="800"/>
      <c r="E1" s="800"/>
      <c r="F1" s="800"/>
      <c r="G1" s="800"/>
      <c r="H1" s="859" t="s">
        <v>1016</v>
      </c>
      <c r="I1" s="859"/>
      <c r="J1" s="859"/>
      <c r="K1" s="859"/>
      <c r="L1" s="859"/>
      <c r="M1" s="859"/>
      <c r="N1" s="859"/>
      <c r="O1" s="860"/>
      <c r="P1" s="160"/>
      <c r="Q1" s="15"/>
      <c r="R1" s="15"/>
    </row>
    <row r="2" spans="1:22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161"/>
      <c r="Q2" s="57"/>
      <c r="R2" s="57"/>
    </row>
    <row r="3" spans="1:22" ht="22.9" customHeight="1" thickBot="1">
      <c r="A3" s="114" t="s">
        <v>244</v>
      </c>
      <c r="B3" s="133">
        <f>M87</f>
        <v>0</v>
      </c>
      <c r="C3" s="86"/>
      <c r="E3" s="87"/>
      <c r="F3" s="87" t="s">
        <v>426</v>
      </c>
      <c r="G3" s="86"/>
      <c r="H3" s="133">
        <f>Q87</f>
        <v>0</v>
      </c>
      <c r="I3" s="59"/>
      <c r="J3" s="87" t="s">
        <v>245</v>
      </c>
      <c r="K3" s="88"/>
      <c r="L3" s="133">
        <f>R87</f>
        <v>0</v>
      </c>
      <c r="M3" s="35"/>
      <c r="N3" s="89" t="s">
        <v>429</v>
      </c>
      <c r="O3" s="90">
        <v>0</v>
      </c>
      <c r="P3" s="160"/>
      <c r="Q3" s="15"/>
      <c r="R3" s="15"/>
    </row>
    <row r="4" spans="1:22" ht="8.4499999999999993" customHeight="1">
      <c r="A4" s="115"/>
      <c r="B4" s="35"/>
      <c r="C4" s="35"/>
      <c r="D4" s="35"/>
      <c r="E4" s="35"/>
      <c r="F4" s="35"/>
      <c r="G4" s="35"/>
      <c r="H4" s="35"/>
      <c r="I4" s="42"/>
      <c r="J4" s="91"/>
      <c r="K4" s="92"/>
      <c r="L4" s="92"/>
      <c r="M4" s="35"/>
      <c r="N4" s="35"/>
      <c r="O4" s="93"/>
      <c r="P4" s="162"/>
      <c r="Q4" s="15"/>
      <c r="R4" s="15"/>
    </row>
    <row r="5" spans="1:22" ht="22.9" customHeight="1">
      <c r="A5" s="114"/>
      <c r="B5" s="35"/>
      <c r="C5" s="68"/>
      <c r="D5" s="68"/>
      <c r="E5" s="68"/>
      <c r="F5" s="68"/>
      <c r="G5" s="68"/>
      <c r="H5" s="581" t="s">
        <v>428</v>
      </c>
      <c r="I5" s="581"/>
      <c r="J5" s="581"/>
      <c r="K5" s="581"/>
      <c r="L5" s="581"/>
      <c r="M5" s="581"/>
      <c r="N5" s="581"/>
      <c r="O5" s="582"/>
      <c r="P5" s="160"/>
      <c r="Q5" s="15"/>
      <c r="R5" s="15"/>
    </row>
    <row r="6" spans="1:22" ht="8.4499999999999993" customHeight="1" thickBot="1">
      <c r="A6" s="94"/>
      <c r="B6" s="95"/>
      <c r="C6" s="96"/>
      <c r="D6" s="97"/>
      <c r="E6" s="97"/>
      <c r="F6" s="97"/>
      <c r="G6" s="97"/>
      <c r="H6" s="98"/>
      <c r="I6" s="96"/>
      <c r="J6" s="96"/>
      <c r="K6" s="96"/>
      <c r="L6" s="96"/>
      <c r="M6" s="96"/>
      <c r="N6" s="96"/>
      <c r="O6" s="99"/>
      <c r="P6" s="160"/>
      <c r="Q6" s="15"/>
      <c r="R6" s="15"/>
      <c r="T6" s="583"/>
      <c r="U6" s="583"/>
      <c r="V6" s="583"/>
    </row>
    <row r="7" spans="1:22" ht="25.15" customHeight="1" thickBot="1">
      <c r="A7" s="667" t="s">
        <v>362</v>
      </c>
      <c r="B7" s="801" t="s">
        <v>787</v>
      </c>
      <c r="C7" s="668" t="s">
        <v>363</v>
      </c>
      <c r="D7" s="668"/>
      <c r="E7" s="668" t="s">
        <v>463</v>
      </c>
      <c r="F7" s="668"/>
      <c r="G7" s="669" t="s">
        <v>793</v>
      </c>
      <c r="H7" s="660" t="s">
        <v>792</v>
      </c>
      <c r="I7" s="659" t="s">
        <v>248</v>
      </c>
      <c r="J7" s="665" t="s">
        <v>239</v>
      </c>
      <c r="K7" s="664" t="s">
        <v>665</v>
      </c>
      <c r="L7" s="664" t="s">
        <v>666</v>
      </c>
      <c r="M7" s="664" t="s">
        <v>246</v>
      </c>
      <c r="N7" s="666" t="s">
        <v>240</v>
      </c>
      <c r="O7" s="662" t="s">
        <v>241</v>
      </c>
      <c r="P7" s="856"/>
    </row>
    <row r="8" spans="1:22" ht="25.15" customHeight="1" thickBot="1">
      <c r="A8" s="667"/>
      <c r="B8" s="802"/>
      <c r="C8" s="668" t="s">
        <v>364</v>
      </c>
      <c r="D8" s="668" t="s">
        <v>365</v>
      </c>
      <c r="E8" s="668" t="s">
        <v>464</v>
      </c>
      <c r="F8" s="668" t="s">
        <v>465</v>
      </c>
      <c r="G8" s="669"/>
      <c r="H8" s="660"/>
      <c r="I8" s="659"/>
      <c r="J8" s="665"/>
      <c r="K8" s="664"/>
      <c r="L8" s="664"/>
      <c r="M8" s="664"/>
      <c r="N8" s="666"/>
      <c r="O8" s="662"/>
      <c r="P8" s="856"/>
    </row>
    <row r="9" spans="1:22" ht="28.15" customHeight="1" thickBot="1">
      <c r="A9" s="667"/>
      <c r="B9" s="803"/>
      <c r="C9" s="668"/>
      <c r="D9" s="668"/>
      <c r="E9" s="668"/>
      <c r="F9" s="668"/>
      <c r="G9" s="669"/>
      <c r="H9" s="660"/>
      <c r="I9" s="659"/>
      <c r="J9" s="665"/>
      <c r="K9" s="664"/>
      <c r="L9" s="664"/>
      <c r="M9" s="664"/>
      <c r="N9" s="666"/>
      <c r="O9" s="662"/>
      <c r="P9" s="856"/>
    </row>
    <row r="10" spans="1:22" ht="30" customHeight="1" thickBot="1">
      <c r="A10" s="640" t="s">
        <v>789</v>
      </c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178"/>
      <c r="N10" s="179"/>
      <c r="O10" s="180"/>
      <c r="P10" s="160"/>
      <c r="Q10" s="15"/>
      <c r="R10" s="15"/>
    </row>
    <row r="11" spans="1:22" ht="30" customHeight="1" thickBot="1">
      <c r="A11" s="595" t="s">
        <v>824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7"/>
      <c r="P11" s="160"/>
      <c r="Q11" s="15"/>
      <c r="R11" s="15"/>
    </row>
    <row r="12" spans="1:22" ht="30" customHeight="1" thickBot="1">
      <c r="A12" s="132" t="s">
        <v>334</v>
      </c>
      <c r="B12" s="168"/>
      <c r="C12" s="169" t="s">
        <v>833</v>
      </c>
      <c r="D12" s="170" t="s">
        <v>834</v>
      </c>
      <c r="E12" s="170" t="s">
        <v>639</v>
      </c>
      <c r="F12" s="170" t="s">
        <v>484</v>
      </c>
      <c r="G12" s="171"/>
      <c r="H12" s="167">
        <v>2490</v>
      </c>
      <c r="I12" s="153"/>
      <c r="J12" s="172">
        <f t="shared" ref="J12:J17" si="0">$O$3</f>
        <v>0</v>
      </c>
      <c r="K12" s="167"/>
      <c r="L12" s="167">
        <f t="shared" ref="L12:L17" si="1">SUM(H12-(H12*J12))</f>
        <v>2490</v>
      </c>
      <c r="M12" s="173">
        <f t="shared" ref="M12:M17" si="2">I12*L12</f>
        <v>0</v>
      </c>
      <c r="N12" s="174">
        <v>0.249</v>
      </c>
      <c r="O12" s="175">
        <v>49</v>
      </c>
      <c r="P12" s="5"/>
      <c r="Q12" s="1">
        <f t="shared" ref="Q12:Q17" si="3">I12*N12</f>
        <v>0</v>
      </c>
      <c r="R12" s="1">
        <f t="shared" ref="R12:R17" si="4">I12*O12</f>
        <v>0</v>
      </c>
    </row>
    <row r="13" spans="1:22" ht="30" customHeight="1" thickBot="1">
      <c r="A13" s="132" t="s">
        <v>335</v>
      </c>
      <c r="B13" s="168"/>
      <c r="C13" s="169" t="s">
        <v>835</v>
      </c>
      <c r="D13" s="170" t="s">
        <v>836</v>
      </c>
      <c r="E13" s="170" t="s">
        <v>470</v>
      </c>
      <c r="F13" s="170" t="s">
        <v>483</v>
      </c>
      <c r="G13" s="171"/>
      <c r="H13" s="167">
        <v>2925</v>
      </c>
      <c r="I13" s="153"/>
      <c r="J13" s="172">
        <f t="shared" si="0"/>
        <v>0</v>
      </c>
      <c r="K13" s="167"/>
      <c r="L13" s="167">
        <f t="shared" si="1"/>
        <v>2925</v>
      </c>
      <c r="M13" s="173">
        <f t="shared" si="2"/>
        <v>0</v>
      </c>
      <c r="N13" s="174">
        <v>0.249</v>
      </c>
      <c r="O13" s="175">
        <v>49</v>
      </c>
      <c r="P13" s="5"/>
      <c r="Q13" s="1">
        <f t="shared" si="3"/>
        <v>0</v>
      </c>
      <c r="R13" s="1">
        <f t="shared" si="4"/>
        <v>0</v>
      </c>
    </row>
    <row r="14" spans="1:22" ht="30" customHeight="1" thickBot="1">
      <c r="A14" s="132" t="s">
        <v>336</v>
      </c>
      <c r="B14" s="168"/>
      <c r="C14" s="169" t="s">
        <v>837</v>
      </c>
      <c r="D14" s="170" t="s">
        <v>838</v>
      </c>
      <c r="E14" s="170" t="s">
        <v>640</v>
      </c>
      <c r="F14" s="170" t="s">
        <v>641</v>
      </c>
      <c r="G14" s="171"/>
      <c r="H14" s="167">
        <v>3561</v>
      </c>
      <c r="I14" s="153"/>
      <c r="J14" s="172">
        <f t="shared" si="0"/>
        <v>0</v>
      </c>
      <c r="K14" s="167"/>
      <c r="L14" s="167">
        <f t="shared" si="1"/>
        <v>3561</v>
      </c>
      <c r="M14" s="173">
        <f t="shared" si="2"/>
        <v>0</v>
      </c>
      <c r="N14" s="174">
        <v>0.39200000000000002</v>
      </c>
      <c r="O14" s="175">
        <v>55</v>
      </c>
      <c r="P14" s="5"/>
      <c r="Q14" s="1">
        <f t="shared" si="3"/>
        <v>0</v>
      </c>
      <c r="R14" s="1">
        <f t="shared" si="4"/>
        <v>0</v>
      </c>
    </row>
    <row r="15" spans="1:22" ht="30" customHeight="1" thickBot="1">
      <c r="A15" s="132" t="s">
        <v>337</v>
      </c>
      <c r="B15" s="168"/>
      <c r="C15" s="169" t="s">
        <v>839</v>
      </c>
      <c r="D15" s="170" t="s">
        <v>840</v>
      </c>
      <c r="E15" s="170" t="s">
        <v>642</v>
      </c>
      <c r="F15" s="170" t="s">
        <v>640</v>
      </c>
      <c r="G15" s="171"/>
      <c r="H15" s="167">
        <v>4023</v>
      </c>
      <c r="I15" s="153"/>
      <c r="J15" s="172">
        <f t="shared" si="0"/>
        <v>0</v>
      </c>
      <c r="K15" s="167"/>
      <c r="L15" s="167">
        <f t="shared" si="1"/>
        <v>4023</v>
      </c>
      <c r="M15" s="173">
        <f t="shared" si="2"/>
        <v>0</v>
      </c>
      <c r="N15" s="174">
        <v>0.39200000000000002</v>
      </c>
      <c r="O15" s="175">
        <v>63</v>
      </c>
      <c r="P15" s="5"/>
      <c r="Q15" s="1">
        <f t="shared" si="3"/>
        <v>0</v>
      </c>
      <c r="R15" s="1">
        <f t="shared" si="4"/>
        <v>0</v>
      </c>
    </row>
    <row r="16" spans="1:22" ht="30" customHeight="1" thickBot="1">
      <c r="A16" s="132" t="s">
        <v>338</v>
      </c>
      <c r="B16" s="168"/>
      <c r="C16" s="169" t="s">
        <v>841</v>
      </c>
      <c r="D16" s="170" t="s">
        <v>842</v>
      </c>
      <c r="E16" s="170" t="s">
        <v>643</v>
      </c>
      <c r="F16" s="170" t="s">
        <v>640</v>
      </c>
      <c r="G16" s="171"/>
      <c r="H16" s="167">
        <v>4477</v>
      </c>
      <c r="I16" s="153"/>
      <c r="J16" s="172">
        <f t="shared" si="0"/>
        <v>0</v>
      </c>
      <c r="K16" s="167"/>
      <c r="L16" s="167">
        <f t="shared" si="1"/>
        <v>4477</v>
      </c>
      <c r="M16" s="173">
        <f t="shared" si="2"/>
        <v>0</v>
      </c>
      <c r="N16" s="174">
        <v>0.45300000000000001</v>
      </c>
      <c r="O16" s="175">
        <v>78</v>
      </c>
      <c r="P16" s="5"/>
      <c r="Q16" s="1">
        <f t="shared" si="3"/>
        <v>0</v>
      </c>
      <c r="R16" s="1">
        <f t="shared" si="4"/>
        <v>0</v>
      </c>
    </row>
    <row r="17" spans="1:18" ht="30" customHeight="1" thickBot="1">
      <c r="A17" s="132" t="s">
        <v>1</v>
      </c>
      <c r="B17" s="168"/>
      <c r="C17" s="169">
        <v>14</v>
      </c>
      <c r="D17" s="170">
        <v>16</v>
      </c>
      <c r="E17" s="170">
        <v>2.69</v>
      </c>
      <c r="F17" s="170">
        <v>3.16</v>
      </c>
      <c r="G17" s="171"/>
      <c r="H17" s="167">
        <v>5525</v>
      </c>
      <c r="I17" s="153"/>
      <c r="J17" s="172">
        <f t="shared" si="0"/>
        <v>0</v>
      </c>
      <c r="K17" s="167"/>
      <c r="L17" s="167">
        <f t="shared" si="1"/>
        <v>5525</v>
      </c>
      <c r="M17" s="173">
        <f t="shared" si="2"/>
        <v>0</v>
      </c>
      <c r="N17" s="174">
        <v>0.53400000000000003</v>
      </c>
      <c r="O17" s="175">
        <v>106</v>
      </c>
      <c r="Q17" s="1">
        <f t="shared" si="3"/>
        <v>0</v>
      </c>
      <c r="R17" s="1">
        <f t="shared" si="4"/>
        <v>0</v>
      </c>
    </row>
    <row r="18" spans="1:18" ht="30" customHeight="1" thickBot="1">
      <c r="A18" s="795" t="s">
        <v>827</v>
      </c>
      <c r="B18" s="796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7"/>
      <c r="P18" s="6"/>
      <c r="Q18" s="6"/>
      <c r="R18" s="5"/>
    </row>
    <row r="19" spans="1:18" ht="30" customHeight="1" thickBot="1">
      <c r="A19" s="595" t="s">
        <v>825</v>
      </c>
      <c r="B19" s="596"/>
      <c r="C19" s="596"/>
      <c r="D19" s="596"/>
      <c r="E19" s="596"/>
      <c r="F19" s="596"/>
      <c r="G19" s="596"/>
      <c r="H19" s="596"/>
      <c r="I19" s="596"/>
      <c r="J19" s="596"/>
      <c r="K19" s="596"/>
      <c r="L19" s="596"/>
      <c r="M19" s="596"/>
      <c r="N19" s="596"/>
      <c r="O19" s="597"/>
      <c r="P19" s="6"/>
      <c r="Q19" s="6"/>
      <c r="R19" s="5"/>
    </row>
    <row r="20" spans="1:18" ht="15" customHeight="1" thickBot="1">
      <c r="A20" s="132" t="s">
        <v>322</v>
      </c>
      <c r="B20" s="168"/>
      <c r="C20" s="169">
        <v>2.0499999999999998</v>
      </c>
      <c r="D20" s="170">
        <v>2.37</v>
      </c>
      <c r="E20" s="170"/>
      <c r="F20" s="170"/>
      <c r="G20" s="171"/>
      <c r="H20" s="166">
        <v>810</v>
      </c>
      <c r="I20" s="153"/>
      <c r="J20" s="172">
        <f>$O$3</f>
        <v>0</v>
      </c>
      <c r="K20" s="167"/>
      <c r="L20" s="167">
        <f>SUM(H20-(H20*J20))</f>
        <v>810</v>
      </c>
      <c r="M20" s="173">
        <f>I20*L20</f>
        <v>0</v>
      </c>
      <c r="N20" s="174">
        <v>8.5000000000000006E-2</v>
      </c>
      <c r="O20" s="175">
        <v>12</v>
      </c>
      <c r="Q20" s="1">
        <f>I20*N20</f>
        <v>0</v>
      </c>
      <c r="R20" s="1">
        <f>I20*O20</f>
        <v>0</v>
      </c>
    </row>
    <row r="21" spans="1:18" ht="15" customHeight="1" thickBot="1">
      <c r="A21" s="132" t="s">
        <v>324</v>
      </c>
      <c r="B21" s="168"/>
      <c r="C21" s="169">
        <v>2.64</v>
      </c>
      <c r="D21" s="170">
        <v>2.99</v>
      </c>
      <c r="E21" s="170"/>
      <c r="F21" s="170"/>
      <c r="G21" s="171"/>
      <c r="H21" s="166">
        <v>852</v>
      </c>
      <c r="I21" s="153"/>
      <c r="J21" s="172">
        <f>$O$3</f>
        <v>0</v>
      </c>
      <c r="K21" s="167"/>
      <c r="L21" s="167">
        <f>SUM(H21-(H21*J21))</f>
        <v>852</v>
      </c>
      <c r="M21" s="173">
        <f>I21*L21</f>
        <v>0</v>
      </c>
      <c r="N21" s="174">
        <v>8.5000000000000006E-2</v>
      </c>
      <c r="O21" s="175">
        <v>12</v>
      </c>
      <c r="Q21" s="1">
        <f>I21*N21</f>
        <v>0</v>
      </c>
      <c r="R21" s="1">
        <f>I21*O21</f>
        <v>0</v>
      </c>
    </row>
    <row r="22" spans="1:18" ht="15" customHeight="1" thickBot="1">
      <c r="A22" s="132" t="s">
        <v>326</v>
      </c>
      <c r="B22" s="168"/>
      <c r="C22" s="169">
        <v>3.52</v>
      </c>
      <c r="D22" s="170">
        <v>3.96</v>
      </c>
      <c r="E22" s="170"/>
      <c r="F22" s="170"/>
      <c r="G22" s="171"/>
      <c r="H22" s="166">
        <v>946</v>
      </c>
      <c r="I22" s="153"/>
      <c r="J22" s="172">
        <f>$O$3</f>
        <v>0</v>
      </c>
      <c r="K22" s="167"/>
      <c r="L22" s="167">
        <f>SUM(H22-(H22*J22))</f>
        <v>946</v>
      </c>
      <c r="M22" s="173">
        <f>I22*L22</f>
        <v>0</v>
      </c>
      <c r="N22" s="174">
        <v>8.5000000000000006E-2</v>
      </c>
      <c r="O22" s="175">
        <v>12</v>
      </c>
      <c r="Q22" s="1">
        <f>I22*N22</f>
        <v>0</v>
      </c>
      <c r="R22" s="1">
        <f>I22*O22</f>
        <v>0</v>
      </c>
    </row>
    <row r="23" spans="1:18" ht="15" customHeight="1" thickBot="1">
      <c r="A23" s="132" t="s">
        <v>328</v>
      </c>
      <c r="B23" s="168"/>
      <c r="C23" s="169">
        <v>4.0999999999999996</v>
      </c>
      <c r="D23" s="170">
        <v>4.8</v>
      </c>
      <c r="E23" s="170"/>
      <c r="F23" s="170"/>
      <c r="G23" s="171"/>
      <c r="H23" s="166">
        <v>1067</v>
      </c>
      <c r="I23" s="153"/>
      <c r="J23" s="172">
        <f>$O$3</f>
        <v>0</v>
      </c>
      <c r="K23" s="167"/>
      <c r="L23" s="167">
        <f>SUM(H23-(H23*J23))</f>
        <v>1067</v>
      </c>
      <c r="M23" s="173">
        <f>I23*L23</f>
        <v>0</v>
      </c>
      <c r="N23" s="174">
        <v>8.5000000000000006E-2</v>
      </c>
      <c r="O23" s="175">
        <v>12</v>
      </c>
      <c r="Q23" s="1">
        <f>I23*N23</f>
        <v>0</v>
      </c>
      <c r="R23" s="1">
        <f>I23*O23</f>
        <v>0</v>
      </c>
    </row>
    <row r="24" spans="1:18" ht="30" customHeight="1" thickBot="1">
      <c r="A24" s="795" t="s">
        <v>826</v>
      </c>
      <c r="B24" s="796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7"/>
      <c r="P24" s="6"/>
      <c r="Q24" s="6"/>
      <c r="R24" s="5"/>
    </row>
    <row r="25" spans="1:18" ht="30" customHeight="1" thickBot="1">
      <c r="A25" s="595" t="s">
        <v>825</v>
      </c>
      <c r="B25" s="596"/>
      <c r="C25" s="596"/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596"/>
      <c r="O25" s="597"/>
      <c r="P25" s="6"/>
      <c r="Q25" s="6"/>
      <c r="R25" s="5"/>
    </row>
    <row r="26" spans="1:18" ht="15" customHeight="1" thickBot="1">
      <c r="A26" s="132" t="s">
        <v>2</v>
      </c>
      <c r="B26" s="168"/>
      <c r="C26" s="169">
        <v>2.0499999999999998</v>
      </c>
      <c r="D26" s="170">
        <v>2.37</v>
      </c>
      <c r="E26" s="170"/>
      <c r="F26" s="170"/>
      <c r="G26" s="171"/>
      <c r="H26" s="166">
        <v>540</v>
      </c>
      <c r="I26" s="153"/>
      <c r="J26" s="172">
        <f>$O$3</f>
        <v>0</v>
      </c>
      <c r="K26" s="167"/>
      <c r="L26" s="167">
        <f>SUM(H26-(H26*J26))</f>
        <v>540</v>
      </c>
      <c r="M26" s="173">
        <f>I26*L26</f>
        <v>0</v>
      </c>
      <c r="N26" s="174">
        <v>8.1000000000000003E-2</v>
      </c>
      <c r="O26" s="175">
        <v>10.5</v>
      </c>
      <c r="Q26" s="1">
        <f>I26*N26</f>
        <v>0</v>
      </c>
      <c r="R26" s="1">
        <f>I26*O26</f>
        <v>0</v>
      </c>
    </row>
    <row r="27" spans="1:18" ht="15" customHeight="1" thickBot="1">
      <c r="A27" s="132" t="s">
        <v>3</v>
      </c>
      <c r="B27" s="168"/>
      <c r="C27" s="169">
        <v>2.64</v>
      </c>
      <c r="D27" s="170">
        <v>2.99</v>
      </c>
      <c r="E27" s="170"/>
      <c r="F27" s="170"/>
      <c r="G27" s="171"/>
      <c r="H27" s="166">
        <v>625</v>
      </c>
      <c r="I27" s="153"/>
      <c r="J27" s="172">
        <f>$O$3</f>
        <v>0</v>
      </c>
      <c r="K27" s="167"/>
      <c r="L27" s="167">
        <f>SUM(H27-(H27*J27))</f>
        <v>625</v>
      </c>
      <c r="M27" s="173">
        <f>I27*L27</f>
        <v>0</v>
      </c>
      <c r="N27" s="174">
        <v>8.1000000000000003E-2</v>
      </c>
      <c r="O27" s="175">
        <v>10.5</v>
      </c>
      <c r="Q27" s="1">
        <f>I27*N27</f>
        <v>0</v>
      </c>
      <c r="R27" s="1">
        <f>I27*O27</f>
        <v>0</v>
      </c>
    </row>
    <row r="28" spans="1:18" ht="15" customHeight="1" thickBot="1">
      <c r="A28" s="132" t="s">
        <v>4</v>
      </c>
      <c r="B28" s="168"/>
      <c r="C28" s="169">
        <v>3.52</v>
      </c>
      <c r="D28" s="170">
        <v>3.96</v>
      </c>
      <c r="E28" s="170"/>
      <c r="F28" s="170"/>
      <c r="G28" s="171"/>
      <c r="H28" s="166">
        <v>715</v>
      </c>
      <c r="I28" s="153"/>
      <c r="J28" s="172">
        <f>$O$3</f>
        <v>0</v>
      </c>
      <c r="K28" s="167"/>
      <c r="L28" s="167">
        <f>SUM(H28-(H28*J28))</f>
        <v>715</v>
      </c>
      <c r="M28" s="173">
        <f>I28*L28</f>
        <v>0</v>
      </c>
      <c r="N28" s="174">
        <v>8.1000000000000003E-2</v>
      </c>
      <c r="O28" s="175">
        <v>10.5</v>
      </c>
      <c r="Q28" s="1">
        <f>I28*N28</f>
        <v>0</v>
      </c>
      <c r="R28" s="1">
        <f>I28*O28</f>
        <v>0</v>
      </c>
    </row>
    <row r="29" spans="1:18" ht="15" customHeight="1" thickBot="1">
      <c r="A29" s="132" t="s">
        <v>5</v>
      </c>
      <c r="B29" s="168"/>
      <c r="C29" s="169">
        <v>5.27</v>
      </c>
      <c r="D29" s="170">
        <v>5.86</v>
      </c>
      <c r="E29" s="170"/>
      <c r="F29" s="170"/>
      <c r="G29" s="171"/>
      <c r="H29" s="111">
        <v>1482</v>
      </c>
      <c r="I29" s="153"/>
      <c r="J29" s="172">
        <f>$O$3</f>
        <v>0</v>
      </c>
      <c r="K29" s="167"/>
      <c r="L29" s="167">
        <f>SUM(H29-(H29*J29))</f>
        <v>1482</v>
      </c>
      <c r="M29" s="173">
        <f>I29*L29</f>
        <v>0</v>
      </c>
      <c r="N29" s="174">
        <v>0.151</v>
      </c>
      <c r="O29" s="175">
        <v>18</v>
      </c>
      <c r="Q29" s="1">
        <f>I29*N29</f>
        <v>0</v>
      </c>
      <c r="R29" s="1">
        <f>I29*O29</f>
        <v>0</v>
      </c>
    </row>
    <row r="30" spans="1:18" ht="15" customHeight="1" thickBot="1">
      <c r="A30" s="132" t="s">
        <v>6</v>
      </c>
      <c r="B30" s="168"/>
      <c r="C30" s="169">
        <v>7.03</v>
      </c>
      <c r="D30" s="170">
        <v>7.91</v>
      </c>
      <c r="E30" s="170"/>
      <c r="F30" s="170"/>
      <c r="G30" s="171"/>
      <c r="H30" s="111">
        <v>1760</v>
      </c>
      <c r="I30" s="153"/>
      <c r="J30" s="172">
        <f>$O$3</f>
        <v>0</v>
      </c>
      <c r="K30" s="167"/>
      <c r="L30" s="167">
        <f>SUM(H30-(H30*J30))</f>
        <v>1760</v>
      </c>
      <c r="M30" s="173">
        <f>I30*L30</f>
        <v>0</v>
      </c>
      <c r="N30" s="174">
        <v>0.151</v>
      </c>
      <c r="O30" s="175">
        <v>18</v>
      </c>
      <c r="Q30" s="1">
        <f>I30*N30</f>
        <v>0</v>
      </c>
      <c r="R30" s="1">
        <f>I30*O30</f>
        <v>0</v>
      </c>
    </row>
    <row r="31" spans="1:18" ht="30" customHeight="1" thickBot="1">
      <c r="A31" s="640" t="s">
        <v>828</v>
      </c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  <c r="M31" s="66"/>
      <c r="N31" s="64"/>
      <c r="O31" s="67"/>
      <c r="P31" s="15"/>
      <c r="Q31" s="15"/>
      <c r="R31" s="15"/>
    </row>
    <row r="32" spans="1:18" ht="30" customHeight="1" thickBot="1">
      <c r="A32" s="595" t="s">
        <v>825</v>
      </c>
      <c r="B32" s="596"/>
      <c r="C32" s="596"/>
      <c r="D32" s="596"/>
      <c r="E32" s="596"/>
      <c r="F32" s="596"/>
      <c r="G32" s="596"/>
      <c r="H32" s="596"/>
      <c r="I32" s="596"/>
      <c r="J32" s="596"/>
      <c r="K32" s="596"/>
      <c r="L32" s="596"/>
      <c r="M32" s="596"/>
      <c r="N32" s="596"/>
      <c r="O32" s="597"/>
      <c r="P32" s="15"/>
      <c r="Q32" s="15"/>
      <c r="R32" s="15"/>
    </row>
    <row r="33" spans="1:21" ht="15" customHeight="1" thickBot="1">
      <c r="A33" s="132" t="s">
        <v>1137</v>
      </c>
      <c r="B33" s="168"/>
      <c r="C33" s="169">
        <v>2.64</v>
      </c>
      <c r="D33" s="170">
        <v>2.99</v>
      </c>
      <c r="E33" s="170"/>
      <c r="F33" s="170"/>
      <c r="G33" s="171"/>
      <c r="H33" s="166">
        <v>1473</v>
      </c>
      <c r="I33" s="153"/>
      <c r="J33" s="172">
        <f>$O$3</f>
        <v>0</v>
      </c>
      <c r="K33" s="167"/>
      <c r="L33" s="167">
        <f>SUM(H33-(H33*J33))</f>
        <v>1473</v>
      </c>
      <c r="M33" s="173">
        <f>I33*L33</f>
        <v>0</v>
      </c>
      <c r="N33" s="174">
        <v>0.17799999999999999</v>
      </c>
      <c r="O33" s="175">
        <v>17</v>
      </c>
      <c r="Q33" s="1">
        <f>I33*N33</f>
        <v>0</v>
      </c>
      <c r="R33" s="1">
        <f>I33*O33</f>
        <v>0</v>
      </c>
    </row>
    <row r="34" spans="1:21" ht="15" customHeight="1" thickBot="1">
      <c r="A34" s="132" t="s">
        <v>1138</v>
      </c>
      <c r="B34" s="168"/>
      <c r="C34" s="169">
        <v>3.52</v>
      </c>
      <c r="D34" s="170">
        <v>3.96</v>
      </c>
      <c r="E34" s="170"/>
      <c r="F34" s="170"/>
      <c r="G34" s="171"/>
      <c r="H34" s="166">
        <v>1624</v>
      </c>
      <c r="I34" s="153"/>
      <c r="J34" s="172">
        <f>$O$3</f>
        <v>0</v>
      </c>
      <c r="K34" s="167"/>
      <c r="L34" s="167">
        <f>SUM(H34-(H34*J34))</f>
        <v>1624</v>
      </c>
      <c r="M34" s="173">
        <f>I34*L34</f>
        <v>0</v>
      </c>
      <c r="N34" s="174">
        <v>0.17799999999999999</v>
      </c>
      <c r="O34" s="175">
        <v>17</v>
      </c>
      <c r="Q34" s="1">
        <f>I34*N34</f>
        <v>0</v>
      </c>
      <c r="R34" s="1">
        <f>I34*O34</f>
        <v>0</v>
      </c>
    </row>
    <row r="35" spans="1:21" ht="15" customHeight="1" thickBot="1">
      <c r="A35" s="132" t="s">
        <v>1139</v>
      </c>
      <c r="B35" s="168"/>
      <c r="C35" s="169">
        <v>4.0999999999999996</v>
      </c>
      <c r="D35" s="170">
        <v>4.8</v>
      </c>
      <c r="E35" s="170"/>
      <c r="F35" s="170"/>
      <c r="G35" s="171"/>
      <c r="H35" s="166">
        <v>1776</v>
      </c>
      <c r="I35" s="153"/>
      <c r="J35" s="172">
        <f>$O$3</f>
        <v>0</v>
      </c>
      <c r="K35" s="167"/>
      <c r="L35" s="167">
        <f>SUM(H35-(H35*J35))</f>
        <v>1776</v>
      </c>
      <c r="M35" s="173">
        <f>I35*L35</f>
        <v>0</v>
      </c>
      <c r="N35" s="174">
        <v>0.17799999999999999</v>
      </c>
      <c r="O35" s="175">
        <v>17</v>
      </c>
      <c r="Q35" s="1">
        <f>I35*N35</f>
        <v>0</v>
      </c>
      <c r="R35" s="1">
        <f>I35*O35</f>
        <v>0</v>
      </c>
    </row>
    <row r="36" spans="1:21" ht="30" customHeight="1" thickBot="1">
      <c r="A36" s="640" t="s">
        <v>829</v>
      </c>
      <c r="B36" s="641"/>
      <c r="C36" s="641"/>
      <c r="D36" s="641"/>
      <c r="E36" s="641"/>
      <c r="F36" s="641"/>
      <c r="G36" s="641"/>
      <c r="H36" s="641"/>
      <c r="I36" s="641"/>
      <c r="J36" s="641"/>
      <c r="K36" s="641"/>
      <c r="L36" s="641"/>
      <c r="M36" s="66"/>
      <c r="N36" s="64"/>
      <c r="O36" s="67"/>
      <c r="P36" s="160"/>
      <c r="Q36" s="15"/>
      <c r="R36" s="15"/>
    </row>
    <row r="37" spans="1:21" ht="30" customHeight="1" thickBot="1">
      <c r="A37" s="595" t="s">
        <v>778</v>
      </c>
      <c r="B37" s="596"/>
      <c r="C37" s="596"/>
      <c r="D37" s="596"/>
      <c r="E37" s="596"/>
      <c r="F37" s="596"/>
      <c r="G37" s="596"/>
      <c r="H37" s="628"/>
      <c r="I37" s="596"/>
      <c r="J37" s="596"/>
      <c r="K37" s="596"/>
      <c r="L37" s="596"/>
      <c r="M37" s="596"/>
      <c r="N37" s="596"/>
      <c r="O37" s="597"/>
      <c r="P37" s="160"/>
      <c r="Q37" s="15"/>
      <c r="R37" s="15"/>
    </row>
    <row r="38" spans="1:21" ht="15" customHeight="1">
      <c r="A38" s="634" t="s">
        <v>8</v>
      </c>
      <c r="B38" s="116" t="s">
        <v>9</v>
      </c>
      <c r="C38" s="624">
        <v>2.0499999999999998</v>
      </c>
      <c r="D38" s="626">
        <v>2.37</v>
      </c>
      <c r="E38" s="620"/>
      <c r="F38" s="620"/>
      <c r="G38" s="645">
        <f>H38+H39</f>
        <v>1715</v>
      </c>
      <c r="H38" s="146">
        <v>1577</v>
      </c>
      <c r="I38" s="383"/>
      <c r="J38" s="69">
        <f t="shared" ref="J38:J47" si="5">$O$3</f>
        <v>0</v>
      </c>
      <c r="K38" s="848">
        <f>L38+L39</f>
        <v>1715</v>
      </c>
      <c r="L38" s="392">
        <f t="shared" ref="L38:L47" si="6">SUM(H38-(H38*J38))</f>
        <v>1577</v>
      </c>
      <c r="M38" s="78">
        <f>I38*L38</f>
        <v>0</v>
      </c>
      <c r="N38" s="70">
        <v>0.121</v>
      </c>
      <c r="O38" s="100">
        <v>18</v>
      </c>
      <c r="P38" s="32"/>
      <c r="Q38" s="33">
        <f t="shared" ref="Q38:Q47" si="7">I38*N38</f>
        <v>0</v>
      </c>
      <c r="R38" s="33">
        <f t="shared" ref="R38:R47" si="8">I38*O38</f>
        <v>0</v>
      </c>
    </row>
    <row r="39" spans="1:21" s="8" customFormat="1" ht="15" customHeight="1" thickBot="1">
      <c r="A39" s="635"/>
      <c r="B39" s="117" t="s">
        <v>10</v>
      </c>
      <c r="C39" s="619"/>
      <c r="D39" s="627"/>
      <c r="E39" s="621"/>
      <c r="F39" s="621"/>
      <c r="G39" s="646"/>
      <c r="H39" s="147">
        <v>138</v>
      </c>
      <c r="I39" s="384"/>
      <c r="J39" s="73">
        <f t="shared" si="5"/>
        <v>0</v>
      </c>
      <c r="K39" s="758"/>
      <c r="L39" s="380">
        <f t="shared" si="6"/>
        <v>138</v>
      </c>
      <c r="M39" s="80">
        <f t="shared" ref="M39:M47" si="9">I39*L39</f>
        <v>0</v>
      </c>
      <c r="N39" s="74">
        <v>6.9000000000000006E-2</v>
      </c>
      <c r="O39" s="102">
        <v>4.5</v>
      </c>
      <c r="P39" s="32"/>
      <c r="Q39" s="33">
        <f t="shared" si="7"/>
        <v>0</v>
      </c>
      <c r="R39" s="33">
        <f t="shared" si="8"/>
        <v>0</v>
      </c>
      <c r="U39"/>
    </row>
    <row r="40" spans="1:21" ht="15" customHeight="1">
      <c r="A40" s="634" t="s">
        <v>11</v>
      </c>
      <c r="B40" s="116" t="s">
        <v>12</v>
      </c>
      <c r="C40" s="624">
        <v>2.64</v>
      </c>
      <c r="D40" s="626">
        <v>2.99</v>
      </c>
      <c r="E40" s="620"/>
      <c r="F40" s="620"/>
      <c r="G40" s="645">
        <f>H40+H41</f>
        <v>1949</v>
      </c>
      <c r="H40" s="146">
        <v>1811</v>
      </c>
      <c r="I40" s="383"/>
      <c r="J40" s="69">
        <f t="shared" si="5"/>
        <v>0</v>
      </c>
      <c r="K40" s="848">
        <f>L40+L41</f>
        <v>1949</v>
      </c>
      <c r="L40" s="392">
        <f t="shared" si="6"/>
        <v>1811</v>
      </c>
      <c r="M40" s="78">
        <f t="shared" si="9"/>
        <v>0</v>
      </c>
      <c r="N40" s="70">
        <v>0.121</v>
      </c>
      <c r="O40" s="100">
        <v>18</v>
      </c>
      <c r="P40" s="32"/>
      <c r="Q40" s="33">
        <f t="shared" si="7"/>
        <v>0</v>
      </c>
      <c r="R40" s="33">
        <f t="shared" si="8"/>
        <v>0</v>
      </c>
    </row>
    <row r="41" spans="1:21" s="8" customFormat="1" ht="15" customHeight="1" thickBot="1">
      <c r="A41" s="635"/>
      <c r="B41" s="117" t="s">
        <v>10</v>
      </c>
      <c r="C41" s="619"/>
      <c r="D41" s="627"/>
      <c r="E41" s="621"/>
      <c r="F41" s="621"/>
      <c r="G41" s="646"/>
      <c r="H41" s="308">
        <v>138</v>
      </c>
      <c r="I41" s="384"/>
      <c r="J41" s="73">
        <f t="shared" si="5"/>
        <v>0</v>
      </c>
      <c r="K41" s="758"/>
      <c r="L41" s="380">
        <f t="shared" si="6"/>
        <v>138</v>
      </c>
      <c r="M41" s="80">
        <f t="shared" si="9"/>
        <v>0</v>
      </c>
      <c r="N41" s="74">
        <v>6.9000000000000006E-2</v>
      </c>
      <c r="O41" s="102">
        <v>4.5</v>
      </c>
      <c r="P41" s="32"/>
      <c r="Q41" s="33">
        <f t="shared" si="7"/>
        <v>0</v>
      </c>
      <c r="R41" s="33">
        <f t="shared" si="8"/>
        <v>0</v>
      </c>
      <c r="U41"/>
    </row>
    <row r="42" spans="1:21" ht="15" customHeight="1">
      <c r="A42" s="697" t="s">
        <v>13</v>
      </c>
      <c r="B42" s="271" t="s">
        <v>1171</v>
      </c>
      <c r="C42" s="861">
        <v>3.52</v>
      </c>
      <c r="D42" s="857">
        <v>3.96</v>
      </c>
      <c r="E42" s="686"/>
      <c r="F42" s="686"/>
      <c r="G42" s="656">
        <f>H42+H43</f>
        <v>1968</v>
      </c>
      <c r="H42" s="410">
        <v>1830</v>
      </c>
      <c r="I42" s="383"/>
      <c r="J42" s="69">
        <f t="shared" si="5"/>
        <v>0</v>
      </c>
      <c r="K42" s="848">
        <f>L42+L43</f>
        <v>1968</v>
      </c>
      <c r="L42" s="392">
        <f t="shared" si="6"/>
        <v>1830</v>
      </c>
      <c r="M42" s="78">
        <f t="shared" si="9"/>
        <v>0</v>
      </c>
      <c r="N42" s="70">
        <v>0.121</v>
      </c>
      <c r="O42" s="100">
        <v>18</v>
      </c>
      <c r="P42" s="32"/>
      <c r="Q42" s="33">
        <f t="shared" si="7"/>
        <v>0</v>
      </c>
      <c r="R42" s="33">
        <f t="shared" si="8"/>
        <v>0</v>
      </c>
    </row>
    <row r="43" spans="1:21" s="8" customFormat="1" ht="15" customHeight="1" thickBot="1">
      <c r="A43" s="761"/>
      <c r="B43" s="273" t="s">
        <v>10</v>
      </c>
      <c r="C43" s="655"/>
      <c r="D43" s="858"/>
      <c r="E43" s="687"/>
      <c r="F43" s="687"/>
      <c r="G43" s="639"/>
      <c r="H43" s="147">
        <v>138</v>
      </c>
      <c r="I43" s="384"/>
      <c r="J43" s="73">
        <f t="shared" si="5"/>
        <v>0</v>
      </c>
      <c r="K43" s="758"/>
      <c r="L43" s="380">
        <f t="shared" si="6"/>
        <v>138</v>
      </c>
      <c r="M43" s="80">
        <f t="shared" si="9"/>
        <v>0</v>
      </c>
      <c r="N43" s="74">
        <v>6.9000000000000006E-2</v>
      </c>
      <c r="O43" s="102">
        <v>4.5</v>
      </c>
      <c r="P43" s="32"/>
      <c r="Q43" s="33">
        <f t="shared" si="7"/>
        <v>0</v>
      </c>
      <c r="R43" s="33">
        <f t="shared" si="8"/>
        <v>0</v>
      </c>
      <c r="U43"/>
    </row>
    <row r="44" spans="1:21" ht="15" customHeight="1">
      <c r="A44" s="697" t="s">
        <v>14</v>
      </c>
      <c r="B44" s="271" t="s">
        <v>1172</v>
      </c>
      <c r="C44" s="861">
        <v>4.0999999999999996</v>
      </c>
      <c r="D44" s="857">
        <v>4.8</v>
      </c>
      <c r="E44" s="686"/>
      <c r="F44" s="686"/>
      <c r="G44" s="656">
        <f>H44+H45</f>
        <v>2046</v>
      </c>
      <c r="H44" s="146">
        <v>1908</v>
      </c>
      <c r="I44" s="383"/>
      <c r="J44" s="69">
        <f t="shared" si="5"/>
        <v>0</v>
      </c>
      <c r="K44" s="848">
        <f>L44+L45</f>
        <v>2046</v>
      </c>
      <c r="L44" s="392">
        <f t="shared" si="6"/>
        <v>1908</v>
      </c>
      <c r="M44" s="78">
        <f t="shared" si="9"/>
        <v>0</v>
      </c>
      <c r="N44" s="70">
        <v>0.121</v>
      </c>
      <c r="O44" s="100">
        <v>18</v>
      </c>
      <c r="P44" s="32"/>
      <c r="Q44" s="33">
        <f t="shared" si="7"/>
        <v>0</v>
      </c>
      <c r="R44" s="33">
        <f t="shared" si="8"/>
        <v>0</v>
      </c>
    </row>
    <row r="45" spans="1:21" s="8" customFormat="1" ht="15" customHeight="1" thickBot="1">
      <c r="A45" s="761"/>
      <c r="B45" s="273" t="s">
        <v>10</v>
      </c>
      <c r="C45" s="655"/>
      <c r="D45" s="858"/>
      <c r="E45" s="687"/>
      <c r="F45" s="687"/>
      <c r="G45" s="639"/>
      <c r="H45" s="308">
        <v>138</v>
      </c>
      <c r="I45" s="384"/>
      <c r="J45" s="73">
        <f t="shared" si="5"/>
        <v>0</v>
      </c>
      <c r="K45" s="758"/>
      <c r="L45" s="380">
        <f t="shared" si="6"/>
        <v>138</v>
      </c>
      <c r="M45" s="80">
        <f t="shared" si="9"/>
        <v>0</v>
      </c>
      <c r="N45" s="74">
        <v>6.9000000000000006E-2</v>
      </c>
      <c r="O45" s="102">
        <v>4.5</v>
      </c>
      <c r="P45" s="32"/>
      <c r="Q45" s="33">
        <f t="shared" si="7"/>
        <v>0</v>
      </c>
      <c r="R45" s="33">
        <f t="shared" si="8"/>
        <v>0</v>
      </c>
      <c r="U45"/>
    </row>
    <row r="46" spans="1:21" s="8" customFormat="1" ht="15" customHeight="1">
      <c r="A46" s="697" t="s">
        <v>15</v>
      </c>
      <c r="B46" s="271" t="s">
        <v>1173</v>
      </c>
      <c r="C46" s="861">
        <v>5.27</v>
      </c>
      <c r="D46" s="857">
        <v>5.86</v>
      </c>
      <c r="E46" s="686"/>
      <c r="F46" s="686"/>
      <c r="G46" s="656">
        <f>H46+H47</f>
        <v>2124</v>
      </c>
      <c r="H46" s="410">
        <v>1986</v>
      </c>
      <c r="I46" s="383"/>
      <c r="J46" s="69">
        <f t="shared" si="5"/>
        <v>0</v>
      </c>
      <c r="K46" s="848">
        <f>L46+L47</f>
        <v>2124</v>
      </c>
      <c r="L46" s="392">
        <f t="shared" si="6"/>
        <v>1986</v>
      </c>
      <c r="M46" s="78">
        <f t="shared" si="9"/>
        <v>0</v>
      </c>
      <c r="N46" s="70">
        <v>0.121</v>
      </c>
      <c r="O46" s="100">
        <v>20</v>
      </c>
      <c r="P46" s="32"/>
      <c r="Q46" s="33">
        <f t="shared" si="7"/>
        <v>0</v>
      </c>
      <c r="R46" s="33">
        <f t="shared" si="8"/>
        <v>0</v>
      </c>
      <c r="U46"/>
    </row>
    <row r="47" spans="1:21" s="8" customFormat="1" ht="15" customHeight="1" thickBot="1">
      <c r="A47" s="761"/>
      <c r="B47" s="273" t="s">
        <v>10</v>
      </c>
      <c r="C47" s="655"/>
      <c r="D47" s="858"/>
      <c r="E47" s="687"/>
      <c r="F47" s="687"/>
      <c r="G47" s="639"/>
      <c r="H47" s="308">
        <v>138</v>
      </c>
      <c r="I47" s="384"/>
      <c r="J47" s="73">
        <f t="shared" si="5"/>
        <v>0</v>
      </c>
      <c r="K47" s="758"/>
      <c r="L47" s="380">
        <f t="shared" si="6"/>
        <v>138</v>
      </c>
      <c r="M47" s="80">
        <f t="shared" si="9"/>
        <v>0</v>
      </c>
      <c r="N47" s="74">
        <v>6.9000000000000006E-2</v>
      </c>
      <c r="O47" s="102">
        <v>4.5</v>
      </c>
      <c r="P47" s="32"/>
      <c r="Q47" s="33">
        <f t="shared" si="7"/>
        <v>0</v>
      </c>
      <c r="R47" s="33">
        <f t="shared" si="8"/>
        <v>0</v>
      </c>
      <c r="U47"/>
    </row>
    <row r="48" spans="1:21" ht="30" customHeight="1" thickBot="1">
      <c r="A48" s="640" t="s">
        <v>830</v>
      </c>
      <c r="B48" s="641"/>
      <c r="C48" s="641"/>
      <c r="D48" s="641"/>
      <c r="E48" s="641"/>
      <c r="F48" s="641"/>
      <c r="G48" s="641"/>
      <c r="H48" s="862"/>
      <c r="I48" s="641"/>
      <c r="J48" s="641"/>
      <c r="K48" s="641"/>
      <c r="L48" s="641"/>
      <c r="M48" s="66"/>
      <c r="N48" s="64"/>
      <c r="O48" s="67"/>
      <c r="P48" s="160"/>
      <c r="Q48" s="15"/>
      <c r="R48" s="15"/>
    </row>
    <row r="49" spans="1:18" ht="30" customHeight="1" thickBot="1">
      <c r="A49" s="595" t="s">
        <v>831</v>
      </c>
      <c r="B49" s="596"/>
      <c r="C49" s="596"/>
      <c r="D49" s="596"/>
      <c r="E49" s="596"/>
      <c r="F49" s="596"/>
      <c r="G49" s="596"/>
      <c r="H49" s="596"/>
      <c r="I49" s="596"/>
      <c r="J49" s="596"/>
      <c r="K49" s="596"/>
      <c r="L49" s="596"/>
      <c r="M49" s="596"/>
      <c r="N49" s="596"/>
      <c r="O49" s="597"/>
      <c r="P49" s="160"/>
      <c r="Q49" s="15"/>
      <c r="R49" s="15"/>
    </row>
    <row r="50" spans="1:18" ht="15" customHeight="1" thickBot="1">
      <c r="A50" s="132" t="s">
        <v>16</v>
      </c>
      <c r="B50" s="168"/>
      <c r="C50" s="169">
        <v>2.0499999999999998</v>
      </c>
      <c r="D50" s="170">
        <v>2.37</v>
      </c>
      <c r="E50" s="170"/>
      <c r="F50" s="170"/>
      <c r="G50" s="171"/>
      <c r="H50" s="166">
        <v>1224</v>
      </c>
      <c r="I50" s="153"/>
      <c r="J50" s="172">
        <f>$O$3</f>
        <v>0</v>
      </c>
      <c r="K50" s="167"/>
      <c r="L50" s="167">
        <f>SUM(H50-(H50*J50))</f>
        <v>1224</v>
      </c>
      <c r="M50" s="173">
        <f>I50*L50</f>
        <v>0</v>
      </c>
      <c r="N50" s="174">
        <v>0.20200000000000001</v>
      </c>
      <c r="O50" s="175">
        <v>24</v>
      </c>
      <c r="P50" s="32"/>
      <c r="Q50" s="33">
        <f>I50*N50</f>
        <v>0</v>
      </c>
      <c r="R50" s="1">
        <f>I50*O50</f>
        <v>0</v>
      </c>
    </row>
    <row r="51" spans="1:18" ht="15" customHeight="1" thickBot="1">
      <c r="A51" s="132" t="s">
        <v>17</v>
      </c>
      <c r="B51" s="168"/>
      <c r="C51" s="169">
        <v>2.64</v>
      </c>
      <c r="D51" s="170">
        <v>2.99</v>
      </c>
      <c r="E51" s="170"/>
      <c r="F51" s="170"/>
      <c r="G51" s="171"/>
      <c r="H51" s="166">
        <v>1562</v>
      </c>
      <c r="I51" s="153"/>
      <c r="J51" s="172">
        <f>$O$3</f>
        <v>0</v>
      </c>
      <c r="K51" s="167"/>
      <c r="L51" s="167">
        <f>SUM(H51-(H51*J51))</f>
        <v>1562</v>
      </c>
      <c r="M51" s="173">
        <f>I51*L51</f>
        <v>0</v>
      </c>
      <c r="N51" s="174">
        <v>0.20200000000000001</v>
      </c>
      <c r="O51" s="175">
        <v>25</v>
      </c>
      <c r="P51" s="32"/>
      <c r="Q51" s="33">
        <f>I51*N51</f>
        <v>0</v>
      </c>
      <c r="R51" s="1">
        <f>I51*O51</f>
        <v>0</v>
      </c>
    </row>
    <row r="52" spans="1:18" ht="15" customHeight="1" thickBot="1">
      <c r="A52" s="280" t="s">
        <v>1166</v>
      </c>
      <c r="B52" s="281"/>
      <c r="C52" s="169">
        <v>3.52</v>
      </c>
      <c r="D52" s="169">
        <v>3.96</v>
      </c>
      <c r="E52" s="169"/>
      <c r="F52" s="169"/>
      <c r="G52" s="171"/>
      <c r="H52" s="167">
        <v>1823</v>
      </c>
      <c r="I52" s="153"/>
      <c r="J52" s="172">
        <f>$O$3</f>
        <v>0</v>
      </c>
      <c r="K52" s="167"/>
      <c r="L52" s="167">
        <f>SUM(H52-(H52*J52))</f>
        <v>1823</v>
      </c>
      <c r="M52" s="173">
        <f>I52*L52</f>
        <v>0</v>
      </c>
      <c r="N52" s="174">
        <v>0.20200000000000001</v>
      </c>
      <c r="O52" s="175">
        <v>25</v>
      </c>
      <c r="P52" s="32"/>
      <c r="Q52" s="33">
        <f>I52*N52</f>
        <v>0</v>
      </c>
      <c r="R52" s="1">
        <f>I52*O52</f>
        <v>0</v>
      </c>
    </row>
    <row r="53" spans="1:18" ht="15" customHeight="1" thickBot="1">
      <c r="A53" s="280" t="s">
        <v>1167</v>
      </c>
      <c r="B53" s="281"/>
      <c r="C53" s="169">
        <v>4.0999999999999996</v>
      </c>
      <c r="D53" s="169">
        <v>4.8</v>
      </c>
      <c r="E53" s="169"/>
      <c r="F53" s="169"/>
      <c r="G53" s="171"/>
      <c r="H53" s="167">
        <v>1862</v>
      </c>
      <c r="I53" s="153"/>
      <c r="J53" s="172">
        <f>$O$3</f>
        <v>0</v>
      </c>
      <c r="K53" s="167"/>
      <c r="L53" s="167">
        <f>SUM(H53-(H53*J53))</f>
        <v>1862</v>
      </c>
      <c r="M53" s="173">
        <f>I53*L53</f>
        <v>0</v>
      </c>
      <c r="N53" s="174">
        <v>0.20200000000000001</v>
      </c>
      <c r="O53" s="175">
        <v>26</v>
      </c>
      <c r="P53" s="32"/>
      <c r="Q53" s="33">
        <f>I53*N53</f>
        <v>0</v>
      </c>
      <c r="R53" s="1">
        <f>I53*O53</f>
        <v>0</v>
      </c>
    </row>
    <row r="54" spans="1:18" ht="15" customHeight="1" thickBot="1">
      <c r="A54" s="280" t="s">
        <v>1168</v>
      </c>
      <c r="B54" s="281"/>
      <c r="C54" s="169">
        <v>5.27</v>
      </c>
      <c r="D54" s="169">
        <v>5.86</v>
      </c>
      <c r="E54" s="169"/>
      <c r="F54" s="169"/>
      <c r="G54" s="171"/>
      <c r="H54" s="167">
        <v>1951</v>
      </c>
      <c r="I54" s="153"/>
      <c r="J54" s="172">
        <f>$O$3</f>
        <v>0</v>
      </c>
      <c r="K54" s="167"/>
      <c r="L54" s="167">
        <f>SUM(H54-(H54*J54))</f>
        <v>1951</v>
      </c>
      <c r="M54" s="173">
        <f>I54*L54</f>
        <v>0</v>
      </c>
      <c r="N54" s="174">
        <v>0.24399999999999999</v>
      </c>
      <c r="O54" s="175">
        <v>29</v>
      </c>
      <c r="P54" s="32"/>
      <c r="Q54" s="33">
        <f>I54*N54</f>
        <v>0</v>
      </c>
      <c r="R54" s="1">
        <f>I54*O54</f>
        <v>0</v>
      </c>
    </row>
    <row r="55" spans="1:18" ht="30" customHeight="1" thickBot="1">
      <c r="A55" s="640" t="s">
        <v>832</v>
      </c>
      <c r="B55" s="641"/>
      <c r="C55" s="641"/>
      <c r="D55" s="641"/>
      <c r="E55" s="641"/>
      <c r="F55" s="641"/>
      <c r="G55" s="641"/>
      <c r="H55" s="641"/>
      <c r="I55" s="641"/>
      <c r="J55" s="641"/>
      <c r="K55" s="641"/>
      <c r="L55" s="641"/>
      <c r="M55" s="66"/>
      <c r="N55" s="64"/>
      <c r="O55" s="67"/>
      <c r="P55" s="160"/>
      <c r="Q55" s="15"/>
      <c r="R55" s="15"/>
    </row>
    <row r="56" spans="1:18" ht="30" customHeight="1" thickBot="1">
      <c r="A56" s="595" t="s">
        <v>765</v>
      </c>
      <c r="B56" s="596"/>
      <c r="C56" s="596"/>
      <c r="D56" s="596"/>
      <c r="E56" s="596"/>
      <c r="F56" s="596"/>
      <c r="G56" s="596"/>
      <c r="H56" s="596"/>
      <c r="I56" s="596"/>
      <c r="J56" s="596"/>
      <c r="K56" s="596"/>
      <c r="L56" s="596"/>
      <c r="M56" s="596"/>
      <c r="N56" s="596"/>
      <c r="O56" s="597"/>
      <c r="P56" s="160"/>
      <c r="Q56" s="15"/>
      <c r="R56" s="15"/>
    </row>
    <row r="57" spans="1:18" ht="15" customHeight="1" thickBot="1">
      <c r="A57" s="132" t="s">
        <v>7</v>
      </c>
      <c r="B57" s="168"/>
      <c r="C57" s="169">
        <v>4.0999999999999996</v>
      </c>
      <c r="D57" s="170">
        <v>4.8</v>
      </c>
      <c r="E57" s="170"/>
      <c r="F57" s="170"/>
      <c r="G57" s="171"/>
      <c r="H57" s="166">
        <v>1643</v>
      </c>
      <c r="I57" s="153"/>
      <c r="J57" s="172">
        <f>$O$3</f>
        <v>0</v>
      </c>
      <c r="K57" s="167"/>
      <c r="L57" s="167">
        <f>SUM(H57-(H57*J57))</f>
        <v>1643</v>
      </c>
      <c r="M57" s="173">
        <f>I57*L57</f>
        <v>0</v>
      </c>
      <c r="N57" s="174">
        <v>0.29099999999999998</v>
      </c>
      <c r="O57" s="175">
        <v>37</v>
      </c>
      <c r="Q57" s="1">
        <f>I57*N57</f>
        <v>0</v>
      </c>
      <c r="R57" s="1">
        <f>I57*O57</f>
        <v>0</v>
      </c>
    </row>
    <row r="58" spans="1:18" ht="15" customHeight="1" thickBot="1">
      <c r="A58" s="287" t="s">
        <v>1176</v>
      </c>
      <c r="B58" s="194"/>
      <c r="C58" s="195">
        <v>5.27</v>
      </c>
      <c r="D58" s="196">
        <v>5.86</v>
      </c>
      <c r="E58" s="196"/>
      <c r="F58" s="196"/>
      <c r="G58" s="197"/>
      <c r="H58" s="142">
        <v>1719</v>
      </c>
      <c r="I58" s="198"/>
      <c r="J58" s="199">
        <f>$O$3</f>
        <v>0</v>
      </c>
      <c r="K58" s="200"/>
      <c r="L58" s="200">
        <f>SUM(H58-(H58*J58))</f>
        <v>1719</v>
      </c>
      <c r="M58" s="201">
        <f>I58*L58</f>
        <v>0</v>
      </c>
      <c r="N58" s="202">
        <v>0.29099999999999998</v>
      </c>
      <c r="O58" s="203">
        <v>37</v>
      </c>
      <c r="Q58" s="1">
        <f>I58*N58</f>
        <v>0</v>
      </c>
      <c r="R58" s="1">
        <f>I58*O58</f>
        <v>0</v>
      </c>
    </row>
    <row r="59" spans="1:18" ht="12.75" customHeight="1" thickBot="1">
      <c r="A59" s="184"/>
      <c r="B59" s="185"/>
      <c r="C59" s="186"/>
      <c r="D59" s="186"/>
      <c r="E59" s="186"/>
      <c r="F59" s="186"/>
      <c r="G59" s="187"/>
      <c r="H59" s="188"/>
      <c r="I59" s="205"/>
      <c r="J59" s="189"/>
      <c r="K59" s="190"/>
      <c r="L59" s="191"/>
      <c r="M59" s="191"/>
      <c r="N59" s="192"/>
      <c r="O59" s="193"/>
    </row>
    <row r="60" spans="1:18" ht="30" customHeight="1" thickBot="1">
      <c r="A60" s="204" t="s">
        <v>381</v>
      </c>
      <c r="B60" s="770" t="s">
        <v>383</v>
      </c>
      <c r="C60" s="771"/>
      <c r="D60" s="771"/>
      <c r="E60" s="771"/>
      <c r="F60" s="771"/>
      <c r="G60" s="772"/>
      <c r="H60" s="310"/>
      <c r="I60" s="204"/>
      <c r="J60" s="309"/>
      <c r="K60" s="304"/>
      <c r="L60" s="310"/>
      <c r="M60" s="204"/>
      <c r="N60" s="204"/>
      <c r="O60" s="204"/>
      <c r="P60" s="163"/>
      <c r="Q60" s="7">
        <f t="shared" ref="Q60:Q74" si="10">I60*N60</f>
        <v>0</v>
      </c>
      <c r="R60" s="7">
        <f t="shared" ref="R60:R74" si="11">I60*O60</f>
        <v>0</v>
      </c>
    </row>
    <row r="61" spans="1:18" ht="30" customHeight="1" thickBot="1">
      <c r="A61" s="132" t="s">
        <v>18</v>
      </c>
      <c r="B61" s="409" t="s">
        <v>19</v>
      </c>
      <c r="C61" s="855" t="s">
        <v>843</v>
      </c>
      <c r="D61" s="855"/>
      <c r="E61" s="855"/>
      <c r="F61" s="855"/>
      <c r="G61" s="182"/>
      <c r="H61" s="393">
        <v>876</v>
      </c>
      <c r="I61" s="77"/>
      <c r="J61" s="107">
        <f t="shared" ref="J61:J69" si="12">$O$3</f>
        <v>0</v>
      </c>
      <c r="K61" s="374"/>
      <c r="L61" s="393">
        <f t="shared" ref="L61:L74" si="13">SUM(H61-(H61*J61))</f>
        <v>876</v>
      </c>
      <c r="M61" s="405">
        <f t="shared" ref="M61:M74" si="14">I61*L61</f>
        <v>0</v>
      </c>
      <c r="N61" s="408">
        <v>0.10100000000000001</v>
      </c>
      <c r="O61" s="407">
        <v>13</v>
      </c>
      <c r="Q61" s="1">
        <f t="shared" si="10"/>
        <v>0</v>
      </c>
      <c r="R61" s="1">
        <f t="shared" si="11"/>
        <v>0</v>
      </c>
    </row>
    <row r="62" spans="1:18" ht="30" customHeight="1" thickBot="1">
      <c r="A62" s="132" t="s">
        <v>20</v>
      </c>
      <c r="B62" s="376" t="s">
        <v>19</v>
      </c>
      <c r="C62" s="855" t="s">
        <v>844</v>
      </c>
      <c r="D62" s="855"/>
      <c r="E62" s="855"/>
      <c r="F62" s="855"/>
      <c r="G62" s="181"/>
      <c r="H62" s="393">
        <v>941</v>
      </c>
      <c r="I62" s="77"/>
      <c r="J62" s="107">
        <f t="shared" si="12"/>
        <v>0</v>
      </c>
      <c r="K62" s="374"/>
      <c r="L62" s="393">
        <f t="shared" si="13"/>
        <v>941</v>
      </c>
      <c r="M62" s="405">
        <f t="shared" si="14"/>
        <v>0</v>
      </c>
      <c r="N62" s="408">
        <v>0.10100000000000001</v>
      </c>
      <c r="O62" s="407">
        <v>13</v>
      </c>
      <c r="Q62" s="1">
        <f t="shared" si="10"/>
        <v>0</v>
      </c>
      <c r="R62" s="1">
        <f t="shared" si="11"/>
        <v>0</v>
      </c>
    </row>
    <row r="63" spans="1:18" ht="30" customHeight="1" thickBot="1">
      <c r="A63" s="132" t="s">
        <v>21</v>
      </c>
      <c r="B63" s="396" t="s">
        <v>19</v>
      </c>
      <c r="C63" s="855" t="s">
        <v>22</v>
      </c>
      <c r="D63" s="855"/>
      <c r="E63" s="855"/>
      <c r="F63" s="855"/>
      <c r="G63" s="181"/>
      <c r="H63" s="393">
        <v>198</v>
      </c>
      <c r="I63" s="77"/>
      <c r="J63" s="107">
        <f t="shared" si="12"/>
        <v>0</v>
      </c>
      <c r="K63" s="372"/>
      <c r="L63" s="393">
        <f t="shared" si="13"/>
        <v>198</v>
      </c>
      <c r="M63" s="405">
        <f t="shared" si="14"/>
        <v>0</v>
      </c>
      <c r="N63" s="408">
        <v>1.6E-2</v>
      </c>
      <c r="O63" s="407">
        <v>2</v>
      </c>
      <c r="Q63" s="1">
        <f t="shared" si="10"/>
        <v>0</v>
      </c>
      <c r="R63" s="1">
        <f t="shared" si="11"/>
        <v>0</v>
      </c>
    </row>
    <row r="64" spans="1:18" ht="30" customHeight="1" thickBot="1">
      <c r="A64" s="132" t="s">
        <v>822</v>
      </c>
      <c r="B64" s="653" t="s">
        <v>654</v>
      </c>
      <c r="C64" s="653"/>
      <c r="D64" s="653"/>
      <c r="E64" s="399"/>
      <c r="F64" s="403"/>
      <c r="G64" s="401"/>
      <c r="H64" s="393">
        <v>198</v>
      </c>
      <c r="I64" s="77"/>
      <c r="J64" s="107">
        <f t="shared" si="12"/>
        <v>0</v>
      </c>
      <c r="K64" s="275"/>
      <c r="L64" s="393">
        <f t="shared" si="13"/>
        <v>198</v>
      </c>
      <c r="M64" s="405">
        <f t="shared" si="14"/>
        <v>0</v>
      </c>
      <c r="N64" s="408"/>
      <c r="O64" s="407"/>
      <c r="Q64" s="1">
        <f t="shared" si="10"/>
        <v>0</v>
      </c>
      <c r="R64" s="1">
        <f t="shared" si="11"/>
        <v>0</v>
      </c>
    </row>
    <row r="65" spans="1:18" ht="30" customHeight="1" thickBot="1">
      <c r="A65" s="132" t="s">
        <v>348</v>
      </c>
      <c r="B65" s="653" t="s">
        <v>23</v>
      </c>
      <c r="C65" s="653"/>
      <c r="D65" s="653"/>
      <c r="E65" s="399"/>
      <c r="F65" s="403"/>
      <c r="G65" s="401"/>
      <c r="H65" s="393">
        <v>223</v>
      </c>
      <c r="I65" s="77"/>
      <c r="J65" s="107">
        <f t="shared" si="12"/>
        <v>0</v>
      </c>
      <c r="K65" s="167"/>
      <c r="L65" s="104">
        <f t="shared" si="13"/>
        <v>223</v>
      </c>
      <c r="M65" s="405">
        <f t="shared" si="14"/>
        <v>0</v>
      </c>
      <c r="N65" s="408">
        <v>4.0000000000000001E-3</v>
      </c>
      <c r="O65" s="407">
        <v>0.77</v>
      </c>
      <c r="P65" s="2"/>
      <c r="Q65" s="1">
        <f t="shared" si="10"/>
        <v>0</v>
      </c>
      <c r="R65" s="1">
        <f t="shared" si="11"/>
        <v>0</v>
      </c>
    </row>
    <row r="66" spans="1:18" ht="30" customHeight="1" thickBot="1">
      <c r="A66" s="132" t="s">
        <v>24</v>
      </c>
      <c r="B66" s="653" t="s">
        <v>25</v>
      </c>
      <c r="C66" s="653"/>
      <c r="D66" s="653"/>
      <c r="E66" s="399"/>
      <c r="F66" s="403"/>
      <c r="G66" s="401"/>
      <c r="H66" s="393">
        <v>543</v>
      </c>
      <c r="I66" s="77"/>
      <c r="J66" s="107">
        <f t="shared" si="12"/>
        <v>0</v>
      </c>
      <c r="K66" s="308"/>
      <c r="L66" s="104">
        <f t="shared" si="13"/>
        <v>543</v>
      </c>
      <c r="M66" s="405">
        <f t="shared" si="14"/>
        <v>0</v>
      </c>
      <c r="N66" s="408">
        <v>8.6999999999999994E-2</v>
      </c>
      <c r="O66" s="407">
        <v>16.399999999999999</v>
      </c>
      <c r="P66" s="2"/>
      <c r="Q66" s="1">
        <f t="shared" si="10"/>
        <v>0</v>
      </c>
      <c r="R66" s="1">
        <f t="shared" si="11"/>
        <v>0</v>
      </c>
    </row>
    <row r="67" spans="1:18" ht="30" customHeight="1" thickBot="1">
      <c r="A67" s="132" t="s">
        <v>346</v>
      </c>
      <c r="B67" s="653" t="s">
        <v>26</v>
      </c>
      <c r="C67" s="653"/>
      <c r="D67" s="653"/>
      <c r="E67" s="399"/>
      <c r="F67" s="403"/>
      <c r="G67" s="401"/>
      <c r="H67" s="393">
        <v>243</v>
      </c>
      <c r="I67" s="77"/>
      <c r="J67" s="107">
        <f t="shared" si="12"/>
        <v>0</v>
      </c>
      <c r="K67" s="308"/>
      <c r="L67" s="104">
        <f t="shared" si="13"/>
        <v>243</v>
      </c>
      <c r="M67" s="405">
        <f t="shared" si="14"/>
        <v>0</v>
      </c>
      <c r="N67" s="408">
        <v>8.6999999999999994E-2</v>
      </c>
      <c r="O67" s="407">
        <v>19.399999999999999</v>
      </c>
      <c r="P67" s="2"/>
      <c r="Q67" s="1">
        <f t="shared" si="10"/>
        <v>0</v>
      </c>
      <c r="R67" s="1">
        <f t="shared" si="11"/>
        <v>0</v>
      </c>
    </row>
    <row r="68" spans="1:18" ht="30" customHeight="1" thickBot="1">
      <c r="A68" s="132" t="s">
        <v>347</v>
      </c>
      <c r="B68" s="653" t="s">
        <v>228</v>
      </c>
      <c r="C68" s="653"/>
      <c r="D68" s="653"/>
      <c r="E68" s="399"/>
      <c r="F68" s="403"/>
      <c r="G68" s="401"/>
      <c r="H68" s="393">
        <v>1204</v>
      </c>
      <c r="I68" s="77"/>
      <c r="J68" s="107">
        <f t="shared" si="12"/>
        <v>0</v>
      </c>
      <c r="K68" s="308"/>
      <c r="L68" s="104">
        <f t="shared" si="13"/>
        <v>1204</v>
      </c>
      <c r="M68" s="405">
        <f t="shared" si="14"/>
        <v>0</v>
      </c>
      <c r="N68" s="408">
        <v>8.6999999999999994E-3</v>
      </c>
      <c r="O68" s="407">
        <v>2.64</v>
      </c>
      <c r="P68" s="2"/>
      <c r="Q68" s="1">
        <f t="shared" si="10"/>
        <v>0</v>
      </c>
      <c r="R68" s="1">
        <f t="shared" si="11"/>
        <v>0</v>
      </c>
    </row>
    <row r="69" spans="1:18" s="8" customFormat="1" ht="30" customHeight="1" thickBot="1">
      <c r="A69" s="132" t="s">
        <v>255</v>
      </c>
      <c r="B69" s="653" t="s">
        <v>845</v>
      </c>
      <c r="C69" s="653"/>
      <c r="D69" s="653"/>
      <c r="E69" s="399"/>
      <c r="F69" s="403"/>
      <c r="G69" s="401"/>
      <c r="H69" s="393">
        <v>121</v>
      </c>
      <c r="I69" s="77"/>
      <c r="J69" s="107">
        <f t="shared" si="12"/>
        <v>0</v>
      </c>
      <c r="K69" s="308"/>
      <c r="L69" s="104">
        <f t="shared" si="13"/>
        <v>121</v>
      </c>
      <c r="M69" s="405">
        <f t="shared" si="14"/>
        <v>0</v>
      </c>
      <c r="N69" s="408"/>
      <c r="O69" s="407"/>
      <c r="P69" s="40"/>
      <c r="Q69" s="1">
        <f t="shared" si="10"/>
        <v>0</v>
      </c>
      <c r="R69" s="1">
        <f t="shared" si="11"/>
        <v>0</v>
      </c>
    </row>
    <row r="70" spans="1:18" s="8" customFormat="1" ht="30" customHeight="1" thickBot="1">
      <c r="A70" s="132" t="s">
        <v>565</v>
      </c>
      <c r="B70" s="653" t="s">
        <v>845</v>
      </c>
      <c r="C70" s="653"/>
      <c r="D70" s="653"/>
      <c r="E70" s="399"/>
      <c r="F70" s="403"/>
      <c r="G70" s="401"/>
      <c r="H70" s="393">
        <v>121</v>
      </c>
      <c r="I70" s="77"/>
      <c r="J70" s="107">
        <f t="shared" ref="J70:J85" si="15">$O$3</f>
        <v>0</v>
      </c>
      <c r="K70" s="308"/>
      <c r="L70" s="104">
        <f t="shared" si="13"/>
        <v>121</v>
      </c>
      <c r="M70" s="405">
        <f t="shared" si="14"/>
        <v>0</v>
      </c>
      <c r="N70" s="408"/>
      <c r="O70" s="407"/>
      <c r="P70" s="40"/>
      <c r="Q70" s="1">
        <f t="shared" si="10"/>
        <v>0</v>
      </c>
      <c r="R70" s="1">
        <f t="shared" si="11"/>
        <v>0</v>
      </c>
    </row>
    <row r="71" spans="1:18" s="8" customFormat="1" ht="30" customHeight="1" thickBot="1">
      <c r="A71" s="132" t="s">
        <v>648</v>
      </c>
      <c r="B71" s="653" t="s">
        <v>845</v>
      </c>
      <c r="C71" s="653"/>
      <c r="D71" s="653"/>
      <c r="E71" s="399"/>
      <c r="F71" s="403"/>
      <c r="G71" s="401"/>
      <c r="H71" s="393">
        <v>121</v>
      </c>
      <c r="I71" s="77"/>
      <c r="J71" s="107">
        <f t="shared" si="15"/>
        <v>0</v>
      </c>
      <c r="K71" s="308"/>
      <c r="L71" s="104">
        <f t="shared" si="13"/>
        <v>121</v>
      </c>
      <c r="M71" s="405">
        <f t="shared" si="14"/>
        <v>0</v>
      </c>
      <c r="N71" s="408"/>
      <c r="O71" s="407"/>
      <c r="P71" s="40"/>
      <c r="Q71" s="1">
        <f t="shared" si="10"/>
        <v>0</v>
      </c>
      <c r="R71" s="1">
        <f t="shared" si="11"/>
        <v>0</v>
      </c>
    </row>
    <row r="72" spans="1:18" s="8" customFormat="1" ht="30" customHeight="1" thickBot="1">
      <c r="A72" s="132" t="s">
        <v>649</v>
      </c>
      <c r="B72" s="653" t="s">
        <v>845</v>
      </c>
      <c r="C72" s="653"/>
      <c r="D72" s="653"/>
      <c r="E72" s="399"/>
      <c r="F72" s="403"/>
      <c r="G72" s="401"/>
      <c r="H72" s="393">
        <v>121</v>
      </c>
      <c r="I72" s="77"/>
      <c r="J72" s="107">
        <f t="shared" si="15"/>
        <v>0</v>
      </c>
      <c r="K72" s="308"/>
      <c r="L72" s="104">
        <f t="shared" si="13"/>
        <v>121</v>
      </c>
      <c r="M72" s="405">
        <f t="shared" si="14"/>
        <v>0</v>
      </c>
      <c r="N72" s="408"/>
      <c r="O72" s="407"/>
      <c r="P72" s="40"/>
      <c r="Q72" s="1">
        <f t="shared" si="10"/>
        <v>0</v>
      </c>
      <c r="R72" s="1">
        <f t="shared" si="11"/>
        <v>0</v>
      </c>
    </row>
    <row r="73" spans="1:18" ht="30" customHeight="1" thickBot="1">
      <c r="A73" s="132" t="s">
        <v>207</v>
      </c>
      <c r="B73" s="653" t="s">
        <v>209</v>
      </c>
      <c r="C73" s="653"/>
      <c r="D73" s="653"/>
      <c r="E73" s="399"/>
      <c r="F73" s="403"/>
      <c r="G73" s="401"/>
      <c r="H73" s="393">
        <v>93</v>
      </c>
      <c r="I73" s="77"/>
      <c r="J73" s="107">
        <f t="shared" si="15"/>
        <v>0</v>
      </c>
      <c r="K73" s="308"/>
      <c r="L73" s="104">
        <f t="shared" si="13"/>
        <v>93</v>
      </c>
      <c r="M73" s="405">
        <f t="shared" si="14"/>
        <v>0</v>
      </c>
      <c r="N73" s="408"/>
      <c r="O73" s="407"/>
      <c r="P73" s="19"/>
      <c r="Q73" s="1">
        <f t="shared" si="10"/>
        <v>0</v>
      </c>
      <c r="R73" s="1">
        <f t="shared" si="11"/>
        <v>0</v>
      </c>
    </row>
    <row r="74" spans="1:18" ht="30" customHeight="1" thickBot="1">
      <c r="A74" s="132" t="s">
        <v>27</v>
      </c>
      <c r="B74" s="653" t="s">
        <v>28</v>
      </c>
      <c r="C74" s="653"/>
      <c r="D74" s="653"/>
      <c r="E74" s="399"/>
      <c r="F74" s="403"/>
      <c r="G74" s="401"/>
      <c r="H74" s="393">
        <v>186</v>
      </c>
      <c r="I74" s="77"/>
      <c r="J74" s="107">
        <f t="shared" si="15"/>
        <v>0</v>
      </c>
      <c r="K74" s="308"/>
      <c r="L74" s="104">
        <f t="shared" si="13"/>
        <v>186</v>
      </c>
      <c r="M74" s="405">
        <f t="shared" si="14"/>
        <v>0</v>
      </c>
      <c r="N74" s="408"/>
      <c r="O74" s="407"/>
      <c r="P74" s="19"/>
      <c r="Q74" s="1">
        <f t="shared" si="10"/>
        <v>0</v>
      </c>
      <c r="R74" s="1">
        <f t="shared" si="11"/>
        <v>0</v>
      </c>
    </row>
    <row r="75" spans="1:18" ht="30" customHeight="1" thickBot="1">
      <c r="A75" s="132" t="s">
        <v>425</v>
      </c>
      <c r="B75" s="653" t="s">
        <v>28</v>
      </c>
      <c r="C75" s="653"/>
      <c r="D75" s="653"/>
      <c r="E75" s="399"/>
      <c r="F75" s="403"/>
      <c r="G75" s="401"/>
      <c r="H75" s="393">
        <v>304</v>
      </c>
      <c r="I75" s="77"/>
      <c r="J75" s="107">
        <f t="shared" si="15"/>
        <v>0</v>
      </c>
      <c r="K75" s="308"/>
      <c r="L75" s="104">
        <f t="shared" ref="L75:L84" si="16">SUM(H75-(H75*J75))</f>
        <v>304</v>
      </c>
      <c r="M75" s="405">
        <f t="shared" ref="M75:M84" si="17">I75*L75</f>
        <v>0</v>
      </c>
      <c r="N75" s="408"/>
      <c r="O75" s="407"/>
      <c r="P75" s="19"/>
      <c r="Q75" s="1">
        <f t="shared" ref="Q75:Q80" si="18">I75*N75</f>
        <v>0</v>
      </c>
      <c r="R75" s="1">
        <f t="shared" ref="R75:R80" si="19">I75*O75</f>
        <v>0</v>
      </c>
    </row>
    <row r="76" spans="1:18" ht="30" customHeight="1" thickBot="1">
      <c r="A76" s="132" t="s">
        <v>564</v>
      </c>
      <c r="B76" s="653" t="s">
        <v>652</v>
      </c>
      <c r="C76" s="653"/>
      <c r="D76" s="653"/>
      <c r="E76" s="399"/>
      <c r="F76" s="403"/>
      <c r="G76" s="401"/>
      <c r="H76" s="393">
        <v>1557</v>
      </c>
      <c r="I76" s="77"/>
      <c r="J76" s="107">
        <f t="shared" si="15"/>
        <v>0</v>
      </c>
      <c r="K76" s="308"/>
      <c r="L76" s="104">
        <f t="shared" si="16"/>
        <v>1557</v>
      </c>
      <c r="M76" s="405">
        <f t="shared" si="17"/>
        <v>0</v>
      </c>
      <c r="N76" s="408"/>
      <c r="O76" s="407"/>
      <c r="P76" s="19"/>
      <c r="Q76" s="1">
        <f t="shared" si="18"/>
        <v>0</v>
      </c>
      <c r="R76" s="1">
        <f t="shared" si="19"/>
        <v>0</v>
      </c>
    </row>
    <row r="77" spans="1:18" ht="30" customHeight="1" thickBot="1">
      <c r="A77" s="132" t="s">
        <v>645</v>
      </c>
      <c r="B77" s="653" t="s">
        <v>647</v>
      </c>
      <c r="C77" s="653"/>
      <c r="D77" s="653"/>
      <c r="E77" s="399"/>
      <c r="F77" s="403"/>
      <c r="G77" s="401"/>
      <c r="H77" s="393">
        <v>424</v>
      </c>
      <c r="I77" s="77"/>
      <c r="J77" s="107">
        <f t="shared" si="15"/>
        <v>0</v>
      </c>
      <c r="K77" s="308"/>
      <c r="L77" s="104">
        <f t="shared" si="16"/>
        <v>424</v>
      </c>
      <c r="M77" s="405">
        <f t="shared" si="17"/>
        <v>0</v>
      </c>
      <c r="N77" s="408"/>
      <c r="O77" s="407"/>
      <c r="P77" s="19"/>
      <c r="Q77" s="1">
        <f t="shared" si="18"/>
        <v>0</v>
      </c>
      <c r="R77" s="1">
        <f t="shared" si="19"/>
        <v>0</v>
      </c>
    </row>
    <row r="78" spans="1:18" ht="30" customHeight="1" thickBot="1">
      <c r="A78" s="132" t="s">
        <v>212</v>
      </c>
      <c r="B78" s="653" t="s">
        <v>213</v>
      </c>
      <c r="C78" s="653"/>
      <c r="D78" s="653"/>
      <c r="E78" s="399"/>
      <c r="F78" s="403"/>
      <c r="G78" s="401"/>
      <c r="H78" s="393">
        <v>178</v>
      </c>
      <c r="I78" s="77"/>
      <c r="J78" s="107">
        <f t="shared" si="15"/>
        <v>0</v>
      </c>
      <c r="K78" s="308"/>
      <c r="L78" s="104">
        <f t="shared" si="16"/>
        <v>178</v>
      </c>
      <c r="M78" s="405">
        <f t="shared" si="17"/>
        <v>0</v>
      </c>
      <c r="N78" s="408"/>
      <c r="O78" s="407"/>
      <c r="P78" s="19"/>
      <c r="Q78" s="1">
        <f t="shared" si="18"/>
        <v>0</v>
      </c>
      <c r="R78" s="1">
        <f t="shared" si="19"/>
        <v>0</v>
      </c>
    </row>
    <row r="79" spans="1:18" ht="30" customHeight="1" thickBot="1">
      <c r="A79" s="132" t="s">
        <v>650</v>
      </c>
      <c r="B79" s="653" t="s">
        <v>653</v>
      </c>
      <c r="C79" s="653"/>
      <c r="D79" s="653"/>
      <c r="E79" s="399"/>
      <c r="F79" s="403"/>
      <c r="G79" s="401"/>
      <c r="H79" s="393">
        <v>304</v>
      </c>
      <c r="I79" s="77"/>
      <c r="J79" s="107">
        <f t="shared" si="15"/>
        <v>0</v>
      </c>
      <c r="K79" s="308"/>
      <c r="L79" s="104">
        <f t="shared" si="16"/>
        <v>304</v>
      </c>
      <c r="M79" s="405">
        <f t="shared" si="17"/>
        <v>0</v>
      </c>
      <c r="N79" s="408"/>
      <c r="O79" s="407"/>
      <c r="P79" s="19"/>
      <c r="Q79" s="1">
        <f t="shared" si="18"/>
        <v>0</v>
      </c>
      <c r="R79" s="1">
        <f t="shared" si="19"/>
        <v>0</v>
      </c>
    </row>
    <row r="80" spans="1:18" ht="30" customHeight="1" thickBot="1">
      <c r="A80" s="132" t="s">
        <v>651</v>
      </c>
      <c r="B80" s="653" t="s">
        <v>653</v>
      </c>
      <c r="C80" s="653"/>
      <c r="D80" s="653"/>
      <c r="E80" s="399"/>
      <c r="F80" s="403"/>
      <c r="G80" s="401"/>
      <c r="H80" s="393">
        <v>337</v>
      </c>
      <c r="I80" s="77"/>
      <c r="J80" s="107">
        <f t="shared" si="15"/>
        <v>0</v>
      </c>
      <c r="K80" s="308"/>
      <c r="L80" s="104">
        <f t="shared" si="16"/>
        <v>337</v>
      </c>
      <c r="M80" s="405">
        <f t="shared" si="17"/>
        <v>0</v>
      </c>
      <c r="N80" s="408"/>
      <c r="O80" s="407"/>
      <c r="P80" s="19"/>
      <c r="Q80" s="1">
        <f t="shared" si="18"/>
        <v>0</v>
      </c>
      <c r="R80" s="1">
        <f t="shared" si="19"/>
        <v>0</v>
      </c>
    </row>
    <row r="81" spans="1:18" ht="30" hidden="1" customHeight="1" thickBot="1">
      <c r="A81" s="132" t="s">
        <v>566</v>
      </c>
      <c r="B81" s="653" t="s">
        <v>577</v>
      </c>
      <c r="C81" s="653"/>
      <c r="D81" s="653"/>
      <c r="E81" s="399"/>
      <c r="F81" s="403"/>
      <c r="G81" s="401"/>
      <c r="H81" s="393"/>
      <c r="I81" s="77"/>
      <c r="J81" s="107">
        <f t="shared" si="15"/>
        <v>0</v>
      </c>
      <c r="K81" s="308"/>
      <c r="L81" s="104">
        <f t="shared" si="16"/>
        <v>0</v>
      </c>
      <c r="M81" s="405">
        <f t="shared" si="17"/>
        <v>0</v>
      </c>
      <c r="N81" s="408"/>
      <c r="O81" s="407"/>
      <c r="P81" s="19"/>
    </row>
    <row r="82" spans="1:18" ht="30" hidden="1" customHeight="1" thickBot="1">
      <c r="A82" s="132" t="s">
        <v>567</v>
      </c>
      <c r="B82" s="653" t="s">
        <v>577</v>
      </c>
      <c r="C82" s="653"/>
      <c r="D82" s="653"/>
      <c r="E82" s="399"/>
      <c r="F82" s="403"/>
      <c r="G82" s="401"/>
      <c r="H82" s="393"/>
      <c r="I82" s="77"/>
      <c r="J82" s="107">
        <f t="shared" si="15"/>
        <v>0</v>
      </c>
      <c r="K82" s="308"/>
      <c r="L82" s="104">
        <f t="shared" si="16"/>
        <v>0</v>
      </c>
      <c r="M82" s="405">
        <f t="shared" si="17"/>
        <v>0</v>
      </c>
      <c r="N82" s="408"/>
      <c r="O82" s="407"/>
      <c r="P82" s="19"/>
    </row>
    <row r="83" spans="1:18" ht="30" hidden="1" customHeight="1" thickBot="1">
      <c r="A83" s="132" t="s">
        <v>568</v>
      </c>
      <c r="B83" s="653" t="s">
        <v>578</v>
      </c>
      <c r="C83" s="653"/>
      <c r="D83" s="653"/>
      <c r="E83" s="399"/>
      <c r="F83" s="403"/>
      <c r="G83" s="401"/>
      <c r="H83" s="393"/>
      <c r="I83" s="77"/>
      <c r="J83" s="107">
        <f t="shared" si="15"/>
        <v>0</v>
      </c>
      <c r="K83" s="308"/>
      <c r="L83" s="104">
        <f t="shared" si="16"/>
        <v>0</v>
      </c>
      <c r="M83" s="405">
        <f t="shared" si="17"/>
        <v>0</v>
      </c>
      <c r="N83" s="408"/>
      <c r="O83" s="407"/>
      <c r="P83" s="19"/>
    </row>
    <row r="84" spans="1:18" ht="30" hidden="1" customHeight="1" thickBot="1">
      <c r="A84" s="132" t="s">
        <v>571</v>
      </c>
      <c r="B84" s="653" t="s">
        <v>579</v>
      </c>
      <c r="C84" s="653"/>
      <c r="D84" s="653"/>
      <c r="E84" s="399"/>
      <c r="F84" s="403"/>
      <c r="G84" s="401"/>
      <c r="H84" s="393"/>
      <c r="I84" s="77"/>
      <c r="J84" s="107">
        <f t="shared" si="15"/>
        <v>0</v>
      </c>
      <c r="K84" s="308"/>
      <c r="L84" s="104">
        <f t="shared" si="16"/>
        <v>0</v>
      </c>
      <c r="M84" s="405">
        <f t="shared" si="17"/>
        <v>0</v>
      </c>
      <c r="N84" s="408"/>
      <c r="O84" s="407"/>
      <c r="P84" s="19"/>
    </row>
    <row r="85" spans="1:18" s="34" customFormat="1" ht="30" customHeight="1" thickBot="1">
      <c r="A85" s="132" t="s">
        <v>215</v>
      </c>
      <c r="B85" s="653" t="s">
        <v>217</v>
      </c>
      <c r="C85" s="653"/>
      <c r="D85" s="653"/>
      <c r="E85" s="399"/>
      <c r="F85" s="403"/>
      <c r="G85" s="401"/>
      <c r="H85" s="393">
        <v>750</v>
      </c>
      <c r="I85" s="77"/>
      <c r="J85" s="107">
        <f t="shared" si="15"/>
        <v>0</v>
      </c>
      <c r="K85" s="308"/>
      <c r="L85" s="104">
        <f>SUM(H85-(H85*J85))</f>
        <v>750</v>
      </c>
      <c r="M85" s="405">
        <f>I85*L85</f>
        <v>0</v>
      </c>
      <c r="N85" s="408"/>
      <c r="O85" s="407"/>
      <c r="Q85" s="1">
        <f>I85*N85</f>
        <v>0</v>
      </c>
      <c r="R85" s="1">
        <f>I85*O85</f>
        <v>0</v>
      </c>
    </row>
    <row r="86" spans="1:18" s="34" customFormat="1" ht="30" customHeight="1" thickBot="1">
      <c r="A86" s="132" t="s">
        <v>225</v>
      </c>
      <c r="B86" s="653" t="s">
        <v>29</v>
      </c>
      <c r="C86" s="653"/>
      <c r="D86" s="653"/>
      <c r="E86" s="400"/>
      <c r="F86" s="404"/>
      <c r="G86" s="402"/>
      <c r="H86" s="393">
        <v>321</v>
      </c>
      <c r="I86" s="153"/>
      <c r="J86" s="215">
        <f>$O$3</f>
        <v>0</v>
      </c>
      <c r="K86" s="167"/>
      <c r="L86" s="104">
        <f>SUM(H86-(H86*J86))</f>
        <v>321</v>
      </c>
      <c r="M86" s="406">
        <f>I86*L86</f>
        <v>0</v>
      </c>
      <c r="N86" s="174"/>
      <c r="O86" s="219"/>
      <c r="Q86" s="1">
        <f>I86*N86</f>
        <v>0</v>
      </c>
      <c r="R86" s="1">
        <f>I86*O86</f>
        <v>0</v>
      </c>
    </row>
    <row r="87" spans="1:18" ht="12.75" customHeight="1">
      <c r="A87" s="41"/>
      <c r="B87" s="48"/>
      <c r="C87" s="49"/>
      <c r="D87" s="49"/>
      <c r="E87" s="49"/>
      <c r="F87" s="49"/>
      <c r="G87" s="49"/>
      <c r="H87" s="50"/>
      <c r="M87" s="261">
        <f>SUM(M12:M86)</f>
        <v>0</v>
      </c>
      <c r="Q87" s="1">
        <f>SUM(Q12:Q86)</f>
        <v>0</v>
      </c>
      <c r="R87" s="1">
        <f>SUM(R12:R86)</f>
        <v>0</v>
      </c>
    </row>
    <row r="88" spans="1:18" ht="44.45" customHeight="1">
      <c r="A88" s="672"/>
      <c r="B88" s="672"/>
      <c r="C88" s="672"/>
      <c r="D88" s="672"/>
      <c r="E88" s="672"/>
      <c r="F88" s="672"/>
      <c r="G88" s="672"/>
      <c r="H88" s="672"/>
      <c r="I88" s="672"/>
      <c r="J88" s="672"/>
      <c r="K88" s="672"/>
      <c r="L88" s="672"/>
      <c r="M88" s="672"/>
      <c r="N88" s="672"/>
      <c r="O88" s="672"/>
      <c r="P88" s="160"/>
      <c r="Q88" s="15"/>
      <c r="R88" s="15"/>
    </row>
    <row r="89" spans="1:18" ht="19.5" customHeight="1">
      <c r="A89" s="633"/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160"/>
      <c r="Q89" s="15"/>
      <c r="R89" s="15"/>
    </row>
    <row r="90" spans="1:18" ht="5.4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160"/>
      <c r="Q90" s="15"/>
      <c r="R90" s="15"/>
    </row>
  </sheetData>
  <mergeCells count="100">
    <mergeCell ref="C1:G1"/>
    <mergeCell ref="A19:O19"/>
    <mergeCell ref="B84:D84"/>
    <mergeCell ref="B85:D85"/>
    <mergeCell ref="B86:D86"/>
    <mergeCell ref="A48:L48"/>
    <mergeCell ref="A49:O49"/>
    <mergeCell ref="A55:L55"/>
    <mergeCell ref="A56:O56"/>
    <mergeCell ref="A44:A45"/>
    <mergeCell ref="C46:C47"/>
    <mergeCell ref="C40:C41"/>
    <mergeCell ref="D40:D41"/>
    <mergeCell ref="G40:G41"/>
    <mergeCell ref="D46:D47"/>
    <mergeCell ref="G46:G47"/>
    <mergeCell ref="E42:E43"/>
    <mergeCell ref="F42:F43"/>
    <mergeCell ref="K40:K41"/>
    <mergeCell ref="E40:E41"/>
    <mergeCell ref="A42:A43"/>
    <mergeCell ref="C42:C43"/>
    <mergeCell ref="D42:D43"/>
    <mergeCell ref="C63:F63"/>
    <mergeCell ref="G42:G43"/>
    <mergeCell ref="K42:K43"/>
    <mergeCell ref="C44:C45"/>
    <mergeCell ref="A46:A47"/>
    <mergeCell ref="K46:K47"/>
    <mergeCell ref="B71:D71"/>
    <mergeCell ref="D44:D45"/>
    <mergeCell ref="M7:M9"/>
    <mergeCell ref="A10:L10"/>
    <mergeCell ref="H1:O1"/>
    <mergeCell ref="A11:O11"/>
    <mergeCell ref="A24:O24"/>
    <mergeCell ref="A25:O25"/>
    <mergeCell ref="O7:O9"/>
    <mergeCell ref="N7:N9"/>
    <mergeCell ref="H5:O5"/>
    <mergeCell ref="A18:O18"/>
    <mergeCell ref="E8:E9"/>
    <mergeCell ref="F8:F9"/>
    <mergeCell ref="I7:I9"/>
    <mergeCell ref="J7:J9"/>
    <mergeCell ref="K7:K9"/>
    <mergeCell ref="L7:L9"/>
    <mergeCell ref="T6:V6"/>
    <mergeCell ref="A7:A9"/>
    <mergeCell ref="B7:B9"/>
    <mergeCell ref="C7:D7"/>
    <mergeCell ref="E7:F7"/>
    <mergeCell ref="G7:G9"/>
    <mergeCell ref="H7:H9"/>
    <mergeCell ref="P7:P9"/>
    <mergeCell ref="C8:C9"/>
    <mergeCell ref="D8:D9"/>
    <mergeCell ref="A31:L31"/>
    <mergeCell ref="A32:O32"/>
    <mergeCell ref="A36:L36"/>
    <mergeCell ref="A37:O37"/>
    <mergeCell ref="A38:A39"/>
    <mergeCell ref="E38:E39"/>
    <mergeCell ref="F38:F39"/>
    <mergeCell ref="A88:O88"/>
    <mergeCell ref="C38:C39"/>
    <mergeCell ref="D38:D39"/>
    <mergeCell ref="G38:G39"/>
    <mergeCell ref="K38:K39"/>
    <mergeCell ref="A40:A41"/>
    <mergeCell ref="B73:D73"/>
    <mergeCell ref="B74:D74"/>
    <mergeCell ref="B75:D75"/>
    <mergeCell ref="F40:F41"/>
    <mergeCell ref="A89:O89"/>
    <mergeCell ref="E44:E45"/>
    <mergeCell ref="F44:F45"/>
    <mergeCell ref="E46:E47"/>
    <mergeCell ref="F46:F47"/>
    <mergeCell ref="B66:D66"/>
    <mergeCell ref="B67:D67"/>
    <mergeCell ref="B60:G60"/>
    <mergeCell ref="G44:G45"/>
    <mergeCell ref="K44:K45"/>
    <mergeCell ref="C61:F61"/>
    <mergeCell ref="C62:F62"/>
    <mergeCell ref="B64:D64"/>
    <mergeCell ref="B65:D65"/>
    <mergeCell ref="B70:D70"/>
    <mergeCell ref="B68:D68"/>
    <mergeCell ref="B82:D82"/>
    <mergeCell ref="B83:D83"/>
    <mergeCell ref="B69:D69"/>
    <mergeCell ref="B72:D72"/>
    <mergeCell ref="B78:D78"/>
    <mergeCell ref="B79:D79"/>
    <mergeCell ref="B80:D80"/>
    <mergeCell ref="B81:D81"/>
    <mergeCell ref="B76:D76"/>
    <mergeCell ref="B77:D77"/>
  </mergeCells>
  <phoneticPr fontId="2" type="noConversion"/>
  <pageMargins left="0.39370078740157483" right="0.39370078740157483" top="0.39370078740157483" bottom="0.39370078740157483" header="0.51181102362204722" footer="0.51181102362204722"/>
  <pageSetup paperSize="9" scale="49" fitToHeight="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U86"/>
  <sheetViews>
    <sheetView view="pageBreakPreview" zoomScale="90" zoomScaleNormal="100" zoomScaleSheetLayoutView="90" workbookViewId="0">
      <selection activeCell="M22" sqref="M22"/>
    </sheetView>
  </sheetViews>
  <sheetFormatPr defaultRowHeight="12.75"/>
  <cols>
    <col min="1" max="1" width="31.42578125" style="15" customWidth="1"/>
    <col min="2" max="2" width="16.28515625" style="15" customWidth="1"/>
    <col min="3" max="4" width="12" style="15" customWidth="1"/>
    <col min="5" max="7" width="13.140625" style="15" customWidth="1"/>
    <col min="8" max="8" width="13.42578125" style="15" customWidth="1"/>
    <col min="9" max="9" width="14.28515625" style="15" customWidth="1"/>
    <col min="10" max="10" width="11.42578125" style="15" customWidth="1"/>
    <col min="11" max="11" width="11.85546875" style="15" customWidth="1"/>
    <col min="12" max="13" width="9.140625" style="15" customWidth="1"/>
    <col min="14" max="14" width="7" hidden="1" customWidth="1"/>
    <col min="15" max="16" width="8" style="12" hidden="1" customWidth="1"/>
  </cols>
  <sheetData>
    <row r="1" spans="1:21" ht="37.15" customHeight="1">
      <c r="A1" s="81"/>
      <c r="B1" s="82"/>
      <c r="C1" s="683" t="s">
        <v>1305</v>
      </c>
      <c r="D1" s="683"/>
      <c r="E1" s="683"/>
      <c r="F1" s="683"/>
      <c r="G1" s="683"/>
      <c r="H1" s="878" t="s">
        <v>1008</v>
      </c>
      <c r="I1" s="878"/>
      <c r="J1" s="878"/>
      <c r="K1" s="878"/>
      <c r="L1" s="878"/>
      <c r="M1" s="879"/>
      <c r="N1" s="160"/>
      <c r="O1" s="15"/>
      <c r="P1" s="15"/>
    </row>
    <row r="2" spans="1:21" s="58" customFormat="1" ht="7.9" customHeight="1" thickBot="1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5"/>
      <c r="N2" s="161"/>
      <c r="O2" s="57"/>
      <c r="P2" s="57"/>
    </row>
    <row r="3" spans="1:21" ht="22.9" customHeight="1" thickBot="1">
      <c r="A3" s="114" t="s">
        <v>244</v>
      </c>
      <c r="B3" s="133">
        <f>K73</f>
        <v>0</v>
      </c>
      <c r="C3" s="86"/>
      <c r="D3" s="87" t="s">
        <v>426</v>
      </c>
      <c r="E3" s="86"/>
      <c r="F3" s="133">
        <f>O73</f>
        <v>0</v>
      </c>
      <c r="G3" s="59"/>
      <c r="H3" s="87" t="s">
        <v>245</v>
      </c>
      <c r="I3" s="88"/>
      <c r="J3" s="133">
        <f>P73</f>
        <v>0</v>
      </c>
      <c r="K3" s="35"/>
      <c r="L3" s="89" t="s">
        <v>429</v>
      </c>
      <c r="M3" s="90">
        <v>0</v>
      </c>
      <c r="N3" s="160"/>
      <c r="O3" s="15"/>
      <c r="P3" s="15"/>
    </row>
    <row r="4" spans="1:21" ht="8.4499999999999993" customHeight="1">
      <c r="A4" s="115"/>
      <c r="B4" s="35"/>
      <c r="C4" s="35"/>
      <c r="D4" s="35"/>
      <c r="E4" s="35"/>
      <c r="F4" s="35"/>
      <c r="G4" s="42"/>
      <c r="H4" s="91"/>
      <c r="I4" s="92"/>
      <c r="J4" s="92"/>
      <c r="K4" s="35"/>
      <c r="L4" s="35"/>
      <c r="M4" s="93"/>
      <c r="N4" s="162"/>
      <c r="O4" s="15"/>
      <c r="P4" s="15"/>
    </row>
    <row r="5" spans="1:21" ht="22.9" customHeight="1">
      <c r="A5" s="114"/>
      <c r="B5" s="35"/>
      <c r="C5" s="68"/>
      <c r="D5" s="68"/>
      <c r="E5" s="68"/>
      <c r="F5" s="581" t="s">
        <v>428</v>
      </c>
      <c r="G5" s="581"/>
      <c r="H5" s="581"/>
      <c r="I5" s="581"/>
      <c r="J5" s="581"/>
      <c r="K5" s="581"/>
      <c r="L5" s="581"/>
      <c r="M5" s="582"/>
      <c r="N5" s="160"/>
      <c r="O5" s="15"/>
      <c r="P5" s="15"/>
    </row>
    <row r="6" spans="1:21" ht="8.4499999999999993" customHeight="1" thickBot="1">
      <c r="A6" s="94"/>
      <c r="B6" s="95"/>
      <c r="C6" s="96"/>
      <c r="D6" s="97"/>
      <c r="E6" s="97"/>
      <c r="F6" s="98"/>
      <c r="G6" s="96"/>
      <c r="H6" s="96"/>
      <c r="I6" s="96"/>
      <c r="J6" s="96"/>
      <c r="K6" s="96"/>
      <c r="L6" s="96"/>
      <c r="M6" s="99"/>
      <c r="N6" s="160"/>
      <c r="O6" s="15"/>
      <c r="P6" s="15"/>
      <c r="R6" s="583"/>
      <c r="S6" s="583"/>
      <c r="T6" s="583"/>
      <c r="U6" s="583"/>
    </row>
    <row r="7" spans="1:21" ht="25.15" customHeight="1" thickBot="1">
      <c r="A7" s="667" t="s">
        <v>362</v>
      </c>
      <c r="B7" s="801" t="s">
        <v>787</v>
      </c>
      <c r="C7" s="668" t="s">
        <v>363</v>
      </c>
      <c r="D7" s="668"/>
      <c r="E7" s="669" t="s">
        <v>793</v>
      </c>
      <c r="F7" s="660" t="s">
        <v>792</v>
      </c>
      <c r="G7" s="659" t="s">
        <v>248</v>
      </c>
      <c r="H7" s="665" t="s">
        <v>239</v>
      </c>
      <c r="I7" s="664" t="s">
        <v>665</v>
      </c>
      <c r="J7" s="664" t="s">
        <v>666</v>
      </c>
      <c r="K7" s="664" t="s">
        <v>246</v>
      </c>
      <c r="L7" s="666" t="s">
        <v>240</v>
      </c>
      <c r="M7" s="662" t="s">
        <v>241</v>
      </c>
      <c r="N7" s="1"/>
      <c r="O7" s="1"/>
      <c r="P7" s="1"/>
    </row>
    <row r="8" spans="1:21" ht="25.15" customHeight="1" thickBot="1">
      <c r="A8" s="667"/>
      <c r="B8" s="802"/>
      <c r="C8" s="668" t="s">
        <v>364</v>
      </c>
      <c r="D8" s="668" t="s">
        <v>365</v>
      </c>
      <c r="E8" s="669"/>
      <c r="F8" s="660"/>
      <c r="G8" s="659"/>
      <c r="H8" s="665"/>
      <c r="I8" s="664"/>
      <c r="J8" s="664"/>
      <c r="K8" s="664"/>
      <c r="L8" s="666"/>
      <c r="M8" s="662"/>
      <c r="N8" s="1"/>
      <c r="O8" s="1"/>
      <c r="P8" s="1"/>
    </row>
    <row r="9" spans="1:21" ht="28.15" customHeight="1" thickBot="1">
      <c r="A9" s="667"/>
      <c r="B9" s="803"/>
      <c r="C9" s="668"/>
      <c r="D9" s="668"/>
      <c r="E9" s="669"/>
      <c r="F9" s="660"/>
      <c r="G9" s="659"/>
      <c r="H9" s="665"/>
      <c r="I9" s="664"/>
      <c r="J9" s="664"/>
      <c r="K9" s="664"/>
      <c r="L9" s="666"/>
      <c r="M9" s="662"/>
      <c r="N9" s="1"/>
      <c r="O9" s="1"/>
      <c r="P9" s="1"/>
    </row>
    <row r="10" spans="1:21" ht="30" customHeight="1" thickBot="1">
      <c r="A10" s="640" t="s">
        <v>1140</v>
      </c>
      <c r="B10" s="641"/>
      <c r="C10" s="641"/>
      <c r="D10" s="641"/>
      <c r="E10" s="641"/>
      <c r="F10" s="641"/>
      <c r="G10" s="641"/>
      <c r="H10" s="641"/>
      <c r="I10" s="641"/>
      <c r="J10" s="641"/>
      <c r="K10" s="178"/>
      <c r="L10" s="179"/>
      <c r="M10" s="180"/>
      <c r="N10" s="160"/>
      <c r="O10" s="15"/>
      <c r="P10" s="15"/>
    </row>
    <row r="11" spans="1:21" ht="30" customHeight="1" thickBot="1">
      <c r="A11" s="595" t="s">
        <v>824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7"/>
      <c r="N11" s="160"/>
      <c r="O11" s="15"/>
      <c r="P11" s="15"/>
    </row>
    <row r="12" spans="1:21" ht="15" customHeight="1" thickBot="1">
      <c r="A12" s="132" t="s">
        <v>954</v>
      </c>
      <c r="B12" s="168"/>
      <c r="C12" s="169">
        <v>15.2</v>
      </c>
      <c r="D12" s="170">
        <v>16.600000000000001</v>
      </c>
      <c r="E12" s="171"/>
      <c r="F12" s="166">
        <v>9902</v>
      </c>
      <c r="G12" s="153"/>
      <c r="H12" s="172">
        <f>$M$3</f>
        <v>0</v>
      </c>
      <c r="I12" s="167"/>
      <c r="J12" s="167">
        <f>SUM(F12-(F12*H12))</f>
        <v>9902</v>
      </c>
      <c r="K12" s="173">
        <f>G12*J12</f>
        <v>0</v>
      </c>
      <c r="L12" s="174">
        <v>0.46899999999999997</v>
      </c>
      <c r="M12" s="175">
        <v>112</v>
      </c>
      <c r="O12" s="13">
        <f>G12*L12</f>
        <v>0</v>
      </c>
      <c r="P12" s="13">
        <f>G12*M12</f>
        <v>0</v>
      </c>
    </row>
    <row r="13" spans="1:21" ht="30" customHeight="1" thickBot="1">
      <c r="A13" s="640" t="s">
        <v>1141</v>
      </c>
      <c r="B13" s="641"/>
      <c r="C13" s="641"/>
      <c r="D13" s="641"/>
      <c r="E13" s="641"/>
      <c r="F13" s="641"/>
      <c r="G13" s="641"/>
      <c r="H13" s="641"/>
      <c r="I13" s="641"/>
      <c r="J13" s="641"/>
      <c r="K13" s="641"/>
      <c r="L13" s="641"/>
      <c r="M13" s="871"/>
      <c r="N13" s="237"/>
      <c r="O13" s="237"/>
      <c r="P13" s="6"/>
      <c r="Q13" s="6"/>
    </row>
    <row r="14" spans="1:21" ht="30" customHeight="1" thickBot="1">
      <c r="A14" s="595" t="s">
        <v>1009</v>
      </c>
      <c r="B14" s="596"/>
      <c r="C14" s="596"/>
      <c r="D14" s="596"/>
      <c r="E14" s="596"/>
      <c r="F14" s="628"/>
      <c r="G14" s="596"/>
      <c r="H14" s="596"/>
      <c r="I14" s="596"/>
      <c r="J14" s="596"/>
      <c r="K14" s="596"/>
      <c r="L14" s="596"/>
      <c r="M14" s="597"/>
      <c r="N14" s="238"/>
      <c r="O14" s="238"/>
      <c r="P14" s="6"/>
      <c r="Q14" s="6"/>
    </row>
    <row r="15" spans="1:21" ht="15" customHeight="1">
      <c r="A15" s="634" t="s">
        <v>956</v>
      </c>
      <c r="B15" s="116" t="s">
        <v>957</v>
      </c>
      <c r="C15" s="649">
        <v>3.4</v>
      </c>
      <c r="D15" s="864">
        <v>3.5</v>
      </c>
      <c r="E15" s="645">
        <f>F15+F16</f>
        <v>1405</v>
      </c>
      <c r="F15" s="145">
        <v>1192</v>
      </c>
      <c r="G15" s="383"/>
      <c r="H15" s="69">
        <f>$M$3</f>
        <v>0</v>
      </c>
      <c r="I15" s="690">
        <f>SUM(E15-(E15*H15))</f>
        <v>1405</v>
      </c>
      <c r="J15" s="111">
        <f>SUM(F15-(F15*H15))</f>
        <v>1192</v>
      </c>
      <c r="K15" s="78">
        <f>G15*J15</f>
        <v>0</v>
      </c>
      <c r="L15" s="70">
        <v>7.9000000000000001E-2</v>
      </c>
      <c r="M15" s="100">
        <v>10</v>
      </c>
      <c r="O15" s="13">
        <f>G15*L15</f>
        <v>0</v>
      </c>
      <c r="P15" s="13">
        <f>G15*M15</f>
        <v>0</v>
      </c>
    </row>
    <row r="16" spans="1:21" ht="15" customHeight="1" thickBot="1">
      <c r="A16" s="635"/>
      <c r="B16" s="117" t="s">
        <v>955</v>
      </c>
      <c r="C16" s="650"/>
      <c r="D16" s="644"/>
      <c r="E16" s="646"/>
      <c r="F16" s="144">
        <v>213</v>
      </c>
      <c r="G16" s="384"/>
      <c r="H16" s="73">
        <f>$M$3</f>
        <v>0</v>
      </c>
      <c r="I16" s="691"/>
      <c r="J16" s="112">
        <f>SUM(F16-(F16*H16))</f>
        <v>213</v>
      </c>
      <c r="K16" s="80">
        <f>G16*J16</f>
        <v>0</v>
      </c>
      <c r="L16" s="74">
        <v>0.01</v>
      </c>
      <c r="M16" s="102">
        <v>1</v>
      </c>
      <c r="O16" s="13">
        <f>G16*L16</f>
        <v>0</v>
      </c>
      <c r="P16" s="13">
        <f>G16*M16</f>
        <v>0</v>
      </c>
    </row>
    <row r="17" spans="1:16" ht="15" customHeight="1">
      <c r="A17" s="634" t="s">
        <v>958</v>
      </c>
      <c r="B17" s="116" t="s">
        <v>959</v>
      </c>
      <c r="C17" s="649">
        <v>3.9</v>
      </c>
      <c r="D17" s="864">
        <v>4</v>
      </c>
      <c r="E17" s="645">
        <f>F17+F18</f>
        <v>1485</v>
      </c>
      <c r="F17" s="145">
        <v>1272</v>
      </c>
      <c r="G17" s="383"/>
      <c r="H17" s="69">
        <f>$M$3</f>
        <v>0</v>
      </c>
      <c r="I17" s="690">
        <f>SUM(E17-(E17*H17))</f>
        <v>1485</v>
      </c>
      <c r="J17" s="111">
        <f>SUM(F17-(F17*H17))</f>
        <v>1272</v>
      </c>
      <c r="K17" s="78">
        <f>G17*J17</f>
        <v>0</v>
      </c>
      <c r="L17" s="70">
        <v>7.9000000000000001E-2</v>
      </c>
      <c r="M17" s="100">
        <v>10</v>
      </c>
      <c r="O17" s="13">
        <f>G17*L17</f>
        <v>0</v>
      </c>
      <c r="P17" s="13">
        <f>G17*M17</f>
        <v>0</v>
      </c>
    </row>
    <row r="18" spans="1:16" ht="15" customHeight="1" thickBot="1">
      <c r="A18" s="635"/>
      <c r="B18" s="117" t="s">
        <v>955</v>
      </c>
      <c r="C18" s="650"/>
      <c r="D18" s="644"/>
      <c r="E18" s="646"/>
      <c r="F18" s="144">
        <v>213</v>
      </c>
      <c r="G18" s="384"/>
      <c r="H18" s="73">
        <f>$M$3</f>
        <v>0</v>
      </c>
      <c r="I18" s="691"/>
      <c r="J18" s="112">
        <f>SUM(F18-(F18*H18))</f>
        <v>213</v>
      </c>
      <c r="K18" s="80">
        <f>G18*J18</f>
        <v>0</v>
      </c>
      <c r="L18" s="74">
        <v>0.01</v>
      </c>
      <c r="M18" s="102">
        <v>1</v>
      </c>
      <c r="O18" s="13">
        <f>G18*L18</f>
        <v>0</v>
      </c>
      <c r="P18" s="13">
        <f>G18*M18</f>
        <v>0</v>
      </c>
    </row>
    <row r="19" spans="1:16" ht="30" customHeight="1" thickBot="1">
      <c r="A19" s="640" t="s">
        <v>1142</v>
      </c>
      <c r="B19" s="641"/>
      <c r="C19" s="641"/>
      <c r="D19" s="641"/>
      <c r="E19" s="641"/>
      <c r="F19" s="862"/>
      <c r="G19" s="641"/>
      <c r="H19" s="641"/>
      <c r="I19" s="641"/>
      <c r="J19" s="641"/>
      <c r="K19" s="66"/>
      <c r="L19" s="64"/>
      <c r="M19" s="67"/>
      <c r="N19" s="160"/>
      <c r="O19" s="15"/>
      <c r="P19" s="15"/>
    </row>
    <row r="20" spans="1:16" ht="30" customHeight="1" thickBot="1">
      <c r="A20" s="595" t="s">
        <v>778</v>
      </c>
      <c r="B20" s="596"/>
      <c r="C20" s="596"/>
      <c r="D20" s="596"/>
      <c r="E20" s="596"/>
      <c r="F20" s="628"/>
      <c r="G20" s="596"/>
      <c r="H20" s="596"/>
      <c r="I20" s="596"/>
      <c r="J20" s="596"/>
      <c r="K20" s="596"/>
      <c r="L20" s="596"/>
      <c r="M20" s="597"/>
      <c r="N20" s="160"/>
      <c r="O20" s="15"/>
      <c r="P20" s="15"/>
    </row>
    <row r="21" spans="1:16" ht="15" customHeight="1">
      <c r="A21" s="726" t="s">
        <v>967</v>
      </c>
      <c r="B21" s="116" t="s">
        <v>968</v>
      </c>
      <c r="C21" s="865">
        <v>2.15</v>
      </c>
      <c r="D21" s="868">
        <v>2.4500000000000002</v>
      </c>
      <c r="E21" s="736">
        <f>F21+F22+F23</f>
        <v>2128</v>
      </c>
      <c r="F21" s="145">
        <v>1810</v>
      </c>
      <c r="G21" s="383"/>
      <c r="H21" s="105">
        <f t="shared" ref="H21:H40" si="0">$M$3</f>
        <v>0</v>
      </c>
      <c r="I21" s="728">
        <f>SUM(E21-(E21*H21))</f>
        <v>2128</v>
      </c>
      <c r="J21" s="146">
        <f t="shared" ref="J21:J40" si="1">SUM(F21-(F21*H21))</f>
        <v>1810</v>
      </c>
      <c r="K21" s="108">
        <f t="shared" ref="K21:K40" si="2">G21*J21</f>
        <v>0</v>
      </c>
      <c r="L21" s="70">
        <v>0.152</v>
      </c>
      <c r="M21" s="100">
        <v>23</v>
      </c>
      <c r="O21" s="13">
        <f t="shared" ref="O21:O40" si="3">G21*L21</f>
        <v>0</v>
      </c>
      <c r="P21" s="13">
        <f t="shared" ref="P21:P40" si="4">G21*M21</f>
        <v>0</v>
      </c>
    </row>
    <row r="22" spans="1:16" ht="15" customHeight="1">
      <c r="A22" s="727"/>
      <c r="B22" s="118" t="s">
        <v>969</v>
      </c>
      <c r="C22" s="866"/>
      <c r="D22" s="869"/>
      <c r="E22" s="737"/>
      <c r="F22" s="143">
        <v>105</v>
      </c>
      <c r="G22" s="385"/>
      <c r="H22" s="106">
        <f t="shared" si="0"/>
        <v>0</v>
      </c>
      <c r="I22" s="729"/>
      <c r="J22" s="147">
        <f t="shared" si="1"/>
        <v>105</v>
      </c>
      <c r="K22" s="109">
        <f t="shared" si="2"/>
        <v>0</v>
      </c>
      <c r="L22" s="72">
        <v>3.5999999999999997E-2</v>
      </c>
      <c r="M22" s="101">
        <v>4</v>
      </c>
      <c r="O22" s="13">
        <f t="shared" si="3"/>
        <v>0</v>
      </c>
      <c r="P22" s="13">
        <f t="shared" si="4"/>
        <v>0</v>
      </c>
    </row>
    <row r="23" spans="1:16" ht="15" customHeight="1" thickBot="1">
      <c r="A23" s="615"/>
      <c r="B23" s="117" t="s">
        <v>955</v>
      </c>
      <c r="C23" s="867"/>
      <c r="D23" s="870"/>
      <c r="E23" s="738"/>
      <c r="F23" s="144">
        <v>213</v>
      </c>
      <c r="G23" s="384"/>
      <c r="H23" s="107">
        <f t="shared" si="0"/>
        <v>0</v>
      </c>
      <c r="I23" s="730"/>
      <c r="J23" s="148">
        <f t="shared" si="1"/>
        <v>213</v>
      </c>
      <c r="K23" s="110">
        <f t="shared" si="2"/>
        <v>0</v>
      </c>
      <c r="L23" s="74">
        <v>0.01</v>
      </c>
      <c r="M23" s="102">
        <v>1</v>
      </c>
      <c r="O23" s="13">
        <f t="shared" si="3"/>
        <v>0</v>
      </c>
      <c r="P23" s="13">
        <f t="shared" si="4"/>
        <v>0</v>
      </c>
    </row>
    <row r="24" spans="1:16" ht="15" customHeight="1">
      <c r="A24" s="726" t="s">
        <v>970</v>
      </c>
      <c r="B24" s="116" t="s">
        <v>971</v>
      </c>
      <c r="C24" s="865">
        <v>2.8</v>
      </c>
      <c r="D24" s="868">
        <v>3.1</v>
      </c>
      <c r="E24" s="736">
        <f>F24+F25+F26</f>
        <v>2305</v>
      </c>
      <c r="F24" s="264">
        <v>1987</v>
      </c>
      <c r="G24" s="383"/>
      <c r="H24" s="105">
        <f t="shared" si="0"/>
        <v>0</v>
      </c>
      <c r="I24" s="728">
        <f>SUM(E24-(E24*H24))</f>
        <v>2305</v>
      </c>
      <c r="J24" s="146">
        <f t="shared" si="1"/>
        <v>1987</v>
      </c>
      <c r="K24" s="108">
        <f t="shared" si="2"/>
        <v>0</v>
      </c>
      <c r="L24" s="70">
        <v>0.152</v>
      </c>
      <c r="M24" s="100">
        <v>23</v>
      </c>
      <c r="O24" s="13">
        <f t="shared" si="3"/>
        <v>0</v>
      </c>
      <c r="P24" s="13">
        <f t="shared" si="4"/>
        <v>0</v>
      </c>
    </row>
    <row r="25" spans="1:16" ht="15" customHeight="1">
      <c r="A25" s="727"/>
      <c r="B25" s="118" t="s">
        <v>972</v>
      </c>
      <c r="C25" s="866"/>
      <c r="D25" s="869"/>
      <c r="E25" s="737"/>
      <c r="F25" s="143">
        <v>105</v>
      </c>
      <c r="G25" s="385"/>
      <c r="H25" s="106">
        <f t="shared" si="0"/>
        <v>0</v>
      </c>
      <c r="I25" s="729"/>
      <c r="J25" s="147">
        <f t="shared" si="1"/>
        <v>105</v>
      </c>
      <c r="K25" s="109">
        <f t="shared" si="2"/>
        <v>0</v>
      </c>
      <c r="L25" s="72">
        <v>3.5999999999999997E-2</v>
      </c>
      <c r="M25" s="101">
        <v>4</v>
      </c>
      <c r="O25" s="13">
        <f t="shared" si="3"/>
        <v>0</v>
      </c>
      <c r="P25" s="13">
        <f t="shared" si="4"/>
        <v>0</v>
      </c>
    </row>
    <row r="26" spans="1:16" ht="15" customHeight="1" thickBot="1">
      <c r="A26" s="615"/>
      <c r="B26" s="117" t="s">
        <v>955</v>
      </c>
      <c r="C26" s="867"/>
      <c r="D26" s="870"/>
      <c r="E26" s="738"/>
      <c r="F26" s="386">
        <v>213</v>
      </c>
      <c r="G26" s="384"/>
      <c r="H26" s="107">
        <f t="shared" si="0"/>
        <v>0</v>
      </c>
      <c r="I26" s="730"/>
      <c r="J26" s="148">
        <f t="shared" si="1"/>
        <v>213</v>
      </c>
      <c r="K26" s="110">
        <f t="shared" si="2"/>
        <v>0</v>
      </c>
      <c r="L26" s="74">
        <v>0.01</v>
      </c>
      <c r="M26" s="102">
        <v>1</v>
      </c>
      <c r="O26" s="13">
        <f t="shared" si="3"/>
        <v>0</v>
      </c>
      <c r="P26" s="13">
        <f t="shared" si="4"/>
        <v>0</v>
      </c>
    </row>
    <row r="27" spans="1:16" ht="15" customHeight="1">
      <c r="A27" s="726" t="s">
        <v>973</v>
      </c>
      <c r="B27" s="116" t="s">
        <v>974</v>
      </c>
      <c r="C27" s="865">
        <v>3.6</v>
      </c>
      <c r="D27" s="868">
        <v>4.0999999999999996</v>
      </c>
      <c r="E27" s="736">
        <f>F27+F28+F29</f>
        <v>2385</v>
      </c>
      <c r="F27" s="145">
        <v>2067</v>
      </c>
      <c r="G27" s="383"/>
      <c r="H27" s="105">
        <f t="shared" si="0"/>
        <v>0</v>
      </c>
      <c r="I27" s="728">
        <f>SUM(E27-(E27*H27))</f>
        <v>2385</v>
      </c>
      <c r="J27" s="146">
        <f t="shared" si="1"/>
        <v>2067</v>
      </c>
      <c r="K27" s="108">
        <f t="shared" si="2"/>
        <v>0</v>
      </c>
      <c r="L27" s="70">
        <v>0.152</v>
      </c>
      <c r="M27" s="100">
        <v>23</v>
      </c>
      <c r="O27" s="13">
        <f t="shared" si="3"/>
        <v>0</v>
      </c>
      <c r="P27" s="13">
        <f t="shared" si="4"/>
        <v>0</v>
      </c>
    </row>
    <row r="28" spans="1:16" ht="15" customHeight="1">
      <c r="A28" s="727"/>
      <c r="B28" s="118" t="s">
        <v>969</v>
      </c>
      <c r="C28" s="866"/>
      <c r="D28" s="869"/>
      <c r="E28" s="737"/>
      <c r="F28" s="143">
        <v>105</v>
      </c>
      <c r="G28" s="385"/>
      <c r="H28" s="106">
        <f t="shared" si="0"/>
        <v>0</v>
      </c>
      <c r="I28" s="729"/>
      <c r="J28" s="147">
        <f t="shared" si="1"/>
        <v>105</v>
      </c>
      <c r="K28" s="109">
        <f t="shared" si="2"/>
        <v>0</v>
      </c>
      <c r="L28" s="72">
        <v>3.5999999999999997E-2</v>
      </c>
      <c r="M28" s="101">
        <v>4</v>
      </c>
      <c r="O28" s="13">
        <f t="shared" si="3"/>
        <v>0</v>
      </c>
      <c r="P28" s="13">
        <f t="shared" si="4"/>
        <v>0</v>
      </c>
    </row>
    <row r="29" spans="1:16" ht="15" customHeight="1" thickBot="1">
      <c r="A29" s="615"/>
      <c r="B29" s="117" t="s">
        <v>955</v>
      </c>
      <c r="C29" s="867"/>
      <c r="D29" s="870"/>
      <c r="E29" s="738"/>
      <c r="F29" s="144">
        <v>213</v>
      </c>
      <c r="G29" s="384"/>
      <c r="H29" s="107">
        <f t="shared" si="0"/>
        <v>0</v>
      </c>
      <c r="I29" s="730"/>
      <c r="J29" s="148">
        <f t="shared" si="1"/>
        <v>213</v>
      </c>
      <c r="K29" s="110">
        <f t="shared" si="2"/>
        <v>0</v>
      </c>
      <c r="L29" s="74">
        <v>0.01</v>
      </c>
      <c r="M29" s="102">
        <v>1</v>
      </c>
      <c r="O29" s="13">
        <f t="shared" si="3"/>
        <v>0</v>
      </c>
      <c r="P29" s="13">
        <f t="shared" si="4"/>
        <v>0</v>
      </c>
    </row>
    <row r="30" spans="1:16" ht="15" customHeight="1">
      <c r="A30" s="726" t="s">
        <v>975</v>
      </c>
      <c r="B30" s="116" t="s">
        <v>976</v>
      </c>
      <c r="C30" s="865">
        <v>5</v>
      </c>
      <c r="D30" s="868">
        <v>5.45</v>
      </c>
      <c r="E30" s="736">
        <f>F30+F31+F32</f>
        <v>2543</v>
      </c>
      <c r="F30" s="264">
        <v>2225</v>
      </c>
      <c r="G30" s="383"/>
      <c r="H30" s="105">
        <f t="shared" si="0"/>
        <v>0</v>
      </c>
      <c r="I30" s="728">
        <f>SUM(E30-(E30*H30))</f>
        <v>2543</v>
      </c>
      <c r="J30" s="146">
        <f t="shared" si="1"/>
        <v>2225</v>
      </c>
      <c r="K30" s="108">
        <f t="shared" si="2"/>
        <v>0</v>
      </c>
      <c r="L30" s="70">
        <v>0.152</v>
      </c>
      <c r="M30" s="100">
        <v>23</v>
      </c>
      <c r="O30" s="13">
        <f t="shared" si="3"/>
        <v>0</v>
      </c>
      <c r="P30" s="13">
        <f t="shared" si="4"/>
        <v>0</v>
      </c>
    </row>
    <row r="31" spans="1:16" ht="15" customHeight="1">
      <c r="A31" s="727"/>
      <c r="B31" s="118" t="s">
        <v>969</v>
      </c>
      <c r="C31" s="866"/>
      <c r="D31" s="869"/>
      <c r="E31" s="737"/>
      <c r="F31" s="143">
        <v>105</v>
      </c>
      <c r="G31" s="385"/>
      <c r="H31" s="106">
        <f t="shared" si="0"/>
        <v>0</v>
      </c>
      <c r="I31" s="729"/>
      <c r="J31" s="147">
        <f t="shared" si="1"/>
        <v>105</v>
      </c>
      <c r="K31" s="109">
        <f t="shared" si="2"/>
        <v>0</v>
      </c>
      <c r="L31" s="72">
        <v>3.5999999999999997E-2</v>
      </c>
      <c r="M31" s="101">
        <v>4</v>
      </c>
      <c r="O31" s="13">
        <f t="shared" si="3"/>
        <v>0</v>
      </c>
      <c r="P31" s="13">
        <f t="shared" si="4"/>
        <v>0</v>
      </c>
    </row>
    <row r="32" spans="1:16" ht="15" customHeight="1" thickBot="1">
      <c r="A32" s="615"/>
      <c r="B32" s="117" t="s">
        <v>955</v>
      </c>
      <c r="C32" s="867"/>
      <c r="D32" s="870"/>
      <c r="E32" s="738"/>
      <c r="F32" s="386">
        <v>213</v>
      </c>
      <c r="G32" s="384"/>
      <c r="H32" s="107">
        <f t="shared" si="0"/>
        <v>0</v>
      </c>
      <c r="I32" s="730"/>
      <c r="J32" s="148">
        <f t="shared" si="1"/>
        <v>213</v>
      </c>
      <c r="K32" s="110">
        <f t="shared" si="2"/>
        <v>0</v>
      </c>
      <c r="L32" s="74">
        <v>0.01</v>
      </c>
      <c r="M32" s="102">
        <v>1</v>
      </c>
      <c r="O32" s="13">
        <f t="shared" si="3"/>
        <v>0</v>
      </c>
      <c r="P32" s="13">
        <f t="shared" si="4"/>
        <v>0</v>
      </c>
    </row>
    <row r="33" spans="1:16" ht="15" customHeight="1">
      <c r="A33" s="634" t="s">
        <v>977</v>
      </c>
      <c r="B33" s="116" t="s">
        <v>978</v>
      </c>
      <c r="C33" s="649">
        <v>5.7</v>
      </c>
      <c r="D33" s="864">
        <v>5.8</v>
      </c>
      <c r="E33" s="645">
        <f>F33+F34</f>
        <v>2633</v>
      </c>
      <c r="F33" s="388">
        <v>2420</v>
      </c>
      <c r="G33" s="383"/>
      <c r="H33" s="69">
        <f t="shared" si="0"/>
        <v>0</v>
      </c>
      <c r="I33" s="848">
        <f>SUM(E33-(E33*H33))</f>
        <v>2633</v>
      </c>
      <c r="J33" s="392">
        <f t="shared" si="1"/>
        <v>2420</v>
      </c>
      <c r="K33" s="78">
        <f t="shared" si="2"/>
        <v>0</v>
      </c>
      <c r="L33" s="70">
        <v>0.40400000000000003</v>
      </c>
      <c r="M33" s="100">
        <v>45</v>
      </c>
      <c r="N33" s="12"/>
      <c r="O33" s="13">
        <f t="shared" si="3"/>
        <v>0</v>
      </c>
      <c r="P33" s="13">
        <f t="shared" si="4"/>
        <v>0</v>
      </c>
    </row>
    <row r="34" spans="1:16" ht="15" customHeight="1" thickBot="1">
      <c r="A34" s="635"/>
      <c r="B34" s="117" t="s">
        <v>955</v>
      </c>
      <c r="C34" s="650"/>
      <c r="D34" s="644"/>
      <c r="E34" s="646"/>
      <c r="F34" s="389">
        <v>213</v>
      </c>
      <c r="G34" s="384"/>
      <c r="H34" s="73">
        <f t="shared" si="0"/>
        <v>0</v>
      </c>
      <c r="I34" s="758"/>
      <c r="J34" s="380">
        <f t="shared" si="1"/>
        <v>213</v>
      </c>
      <c r="K34" s="80">
        <f t="shared" si="2"/>
        <v>0</v>
      </c>
      <c r="L34" s="74">
        <v>0.01</v>
      </c>
      <c r="M34" s="102">
        <v>1</v>
      </c>
      <c r="N34" s="12"/>
      <c r="O34" s="13">
        <f t="shared" si="3"/>
        <v>0</v>
      </c>
      <c r="P34" s="13">
        <f t="shared" si="4"/>
        <v>0</v>
      </c>
    </row>
    <row r="35" spans="1:16" ht="15" customHeight="1">
      <c r="A35" s="634" t="s">
        <v>979</v>
      </c>
      <c r="B35" s="116" t="s">
        <v>980</v>
      </c>
      <c r="C35" s="649">
        <v>7.05</v>
      </c>
      <c r="D35" s="864">
        <v>7.85</v>
      </c>
      <c r="E35" s="645">
        <f>F35+F36</f>
        <v>2793</v>
      </c>
      <c r="F35" s="387">
        <v>2580</v>
      </c>
      <c r="G35" s="383"/>
      <c r="H35" s="69">
        <f t="shared" si="0"/>
        <v>0</v>
      </c>
      <c r="I35" s="848">
        <f>SUM(E35-(E35*H35))</f>
        <v>2793</v>
      </c>
      <c r="J35" s="392">
        <f t="shared" si="1"/>
        <v>2580</v>
      </c>
      <c r="K35" s="78">
        <f t="shared" si="2"/>
        <v>0</v>
      </c>
      <c r="L35" s="70">
        <v>0.38600000000000001</v>
      </c>
      <c r="M35" s="100">
        <v>44</v>
      </c>
      <c r="N35" s="12"/>
      <c r="O35" s="13">
        <f t="shared" si="3"/>
        <v>0</v>
      </c>
      <c r="P35" s="13">
        <f t="shared" si="4"/>
        <v>0</v>
      </c>
    </row>
    <row r="36" spans="1:16" ht="15" customHeight="1" thickBot="1">
      <c r="A36" s="635"/>
      <c r="B36" s="117" t="s">
        <v>955</v>
      </c>
      <c r="C36" s="650"/>
      <c r="D36" s="644"/>
      <c r="E36" s="646"/>
      <c r="F36" s="390">
        <v>213</v>
      </c>
      <c r="G36" s="384"/>
      <c r="H36" s="73">
        <f t="shared" si="0"/>
        <v>0</v>
      </c>
      <c r="I36" s="758"/>
      <c r="J36" s="380">
        <f t="shared" si="1"/>
        <v>213</v>
      </c>
      <c r="K36" s="80">
        <f t="shared" si="2"/>
        <v>0</v>
      </c>
      <c r="L36" s="74">
        <v>0.01</v>
      </c>
      <c r="M36" s="102">
        <v>1</v>
      </c>
      <c r="N36" s="12"/>
      <c r="O36" s="13">
        <f t="shared" si="3"/>
        <v>0</v>
      </c>
      <c r="P36" s="13">
        <f t="shared" si="4"/>
        <v>0</v>
      </c>
    </row>
    <row r="37" spans="1:16" s="8" customFormat="1" ht="15" customHeight="1">
      <c r="A37" s="634" t="s">
        <v>981</v>
      </c>
      <c r="B37" s="116" t="s">
        <v>982</v>
      </c>
      <c r="C37" s="649">
        <v>10.5</v>
      </c>
      <c r="D37" s="864">
        <v>10.7</v>
      </c>
      <c r="E37" s="645">
        <f>F37+F38</f>
        <v>3203</v>
      </c>
      <c r="F37" s="388">
        <v>2990</v>
      </c>
      <c r="G37" s="383"/>
      <c r="H37" s="69">
        <f t="shared" si="0"/>
        <v>0</v>
      </c>
      <c r="I37" s="848">
        <f>SUM(E37-(E37*H37))</f>
        <v>3203</v>
      </c>
      <c r="J37" s="392">
        <f t="shared" si="1"/>
        <v>2990</v>
      </c>
      <c r="K37" s="78">
        <f t="shared" si="2"/>
        <v>0</v>
      </c>
      <c r="L37" s="70">
        <v>0.47099999999999997</v>
      </c>
      <c r="M37" s="100">
        <v>47</v>
      </c>
      <c r="N37" s="12"/>
      <c r="O37" s="13">
        <f t="shared" si="3"/>
        <v>0</v>
      </c>
      <c r="P37" s="13">
        <f t="shared" si="4"/>
        <v>0</v>
      </c>
    </row>
    <row r="38" spans="1:16" ht="15" customHeight="1" thickBot="1">
      <c r="A38" s="635"/>
      <c r="B38" s="117" t="s">
        <v>960</v>
      </c>
      <c r="C38" s="650"/>
      <c r="D38" s="644"/>
      <c r="E38" s="646"/>
      <c r="F38" s="391">
        <v>213</v>
      </c>
      <c r="G38" s="384"/>
      <c r="H38" s="73">
        <f t="shared" si="0"/>
        <v>0</v>
      </c>
      <c r="I38" s="758"/>
      <c r="J38" s="380">
        <f t="shared" si="1"/>
        <v>213</v>
      </c>
      <c r="K38" s="80">
        <f t="shared" si="2"/>
        <v>0</v>
      </c>
      <c r="L38" s="74">
        <v>0.01</v>
      </c>
      <c r="M38" s="102">
        <v>1</v>
      </c>
      <c r="N38" s="12"/>
      <c r="O38" s="13">
        <f t="shared" si="3"/>
        <v>0</v>
      </c>
      <c r="P38" s="13">
        <f t="shared" si="4"/>
        <v>0</v>
      </c>
    </row>
    <row r="39" spans="1:16" s="8" customFormat="1" ht="15" customHeight="1">
      <c r="A39" s="634" t="s">
        <v>983</v>
      </c>
      <c r="B39" s="116" t="s">
        <v>984</v>
      </c>
      <c r="C39" s="649">
        <v>12.7</v>
      </c>
      <c r="D39" s="864">
        <v>13.7</v>
      </c>
      <c r="E39" s="645">
        <f>F39+F40</f>
        <v>3371</v>
      </c>
      <c r="F39" s="264">
        <v>3158</v>
      </c>
      <c r="G39" s="383"/>
      <c r="H39" s="69">
        <f t="shared" si="0"/>
        <v>0</v>
      </c>
      <c r="I39" s="848">
        <f>SUM(E39-(E39*H39))</f>
        <v>3371</v>
      </c>
      <c r="J39" s="392">
        <f t="shared" si="1"/>
        <v>3158</v>
      </c>
      <c r="K39" s="78">
        <f t="shared" si="2"/>
        <v>0</v>
      </c>
      <c r="L39" s="70">
        <v>0.47099999999999997</v>
      </c>
      <c r="M39" s="100">
        <v>47</v>
      </c>
      <c r="N39" s="12"/>
      <c r="O39" s="13">
        <f t="shared" si="3"/>
        <v>0</v>
      </c>
      <c r="P39" s="13">
        <f t="shared" si="4"/>
        <v>0</v>
      </c>
    </row>
    <row r="40" spans="1:16" ht="15" customHeight="1" thickBot="1">
      <c r="A40" s="635"/>
      <c r="B40" s="117" t="s">
        <v>960</v>
      </c>
      <c r="C40" s="650"/>
      <c r="D40" s="644"/>
      <c r="E40" s="646"/>
      <c r="F40" s="144">
        <v>213</v>
      </c>
      <c r="G40" s="384"/>
      <c r="H40" s="73">
        <f t="shared" si="0"/>
        <v>0</v>
      </c>
      <c r="I40" s="758"/>
      <c r="J40" s="380">
        <f t="shared" si="1"/>
        <v>213</v>
      </c>
      <c r="K40" s="80">
        <f t="shared" si="2"/>
        <v>0</v>
      </c>
      <c r="L40" s="74">
        <v>0.01</v>
      </c>
      <c r="M40" s="102">
        <v>1</v>
      </c>
      <c r="N40" s="12"/>
      <c r="O40" s="13">
        <f t="shared" si="3"/>
        <v>0</v>
      </c>
      <c r="P40" s="13">
        <f t="shared" si="4"/>
        <v>0</v>
      </c>
    </row>
    <row r="41" spans="1:16" ht="30" customHeight="1" thickBot="1">
      <c r="A41" s="640" t="s">
        <v>1143</v>
      </c>
      <c r="B41" s="641"/>
      <c r="C41" s="641"/>
      <c r="D41" s="641"/>
      <c r="E41" s="641"/>
      <c r="F41" s="862"/>
      <c r="G41" s="641"/>
      <c r="H41" s="641"/>
      <c r="I41" s="641"/>
      <c r="J41" s="641"/>
      <c r="K41" s="66"/>
      <c r="L41" s="64"/>
      <c r="M41" s="67"/>
      <c r="N41" s="160"/>
      <c r="O41" s="15"/>
      <c r="P41" s="15"/>
    </row>
    <row r="42" spans="1:16" ht="30" customHeight="1" thickBot="1">
      <c r="A42" s="595" t="s">
        <v>1011</v>
      </c>
      <c r="B42" s="596"/>
      <c r="C42" s="596"/>
      <c r="D42" s="596"/>
      <c r="E42" s="596"/>
      <c r="F42" s="628"/>
      <c r="G42" s="596"/>
      <c r="H42" s="596"/>
      <c r="I42" s="596"/>
      <c r="J42" s="596"/>
      <c r="K42" s="596"/>
      <c r="L42" s="596"/>
      <c r="M42" s="597"/>
      <c r="N42" s="160"/>
      <c r="O42" s="15"/>
      <c r="P42" s="15"/>
    </row>
    <row r="43" spans="1:16" s="1" customFormat="1" ht="12.75" customHeight="1">
      <c r="A43" s="634" t="s">
        <v>1012</v>
      </c>
      <c r="B43" s="116" t="s">
        <v>961</v>
      </c>
      <c r="C43" s="649">
        <v>2.15</v>
      </c>
      <c r="D43" s="864">
        <v>2.4500000000000002</v>
      </c>
      <c r="E43" s="645">
        <f>F43+F44</f>
        <v>1563</v>
      </c>
      <c r="F43" s="388">
        <v>1350</v>
      </c>
      <c r="G43" s="383"/>
      <c r="H43" s="69">
        <f t="shared" ref="H43:H52" si="5">$M$3</f>
        <v>0</v>
      </c>
      <c r="I43" s="638">
        <f>SUM(E43-(E43*H43))</f>
        <v>1563</v>
      </c>
      <c r="J43" s="146">
        <f t="shared" ref="J43:J52" si="6">SUM(F43-(F43*H43))</f>
        <v>1350</v>
      </c>
      <c r="K43" s="78">
        <f t="shared" ref="K43:K50" si="7">G43*J43</f>
        <v>0</v>
      </c>
      <c r="L43" s="70">
        <v>0.17399999999999999</v>
      </c>
      <c r="M43" s="100">
        <v>22</v>
      </c>
      <c r="O43" s="13">
        <f t="shared" ref="O43:O52" si="8">G43*L43</f>
        <v>0</v>
      </c>
      <c r="P43" s="13">
        <f t="shared" ref="P43:P52" si="9">G43*M43</f>
        <v>0</v>
      </c>
    </row>
    <row r="44" spans="1:16" s="1" customFormat="1" ht="13.5" customHeight="1" thickBot="1">
      <c r="A44" s="635"/>
      <c r="B44" s="117" t="s">
        <v>955</v>
      </c>
      <c r="C44" s="650"/>
      <c r="D44" s="644"/>
      <c r="E44" s="646"/>
      <c r="F44" s="395">
        <v>213</v>
      </c>
      <c r="G44" s="384"/>
      <c r="H44" s="73">
        <f t="shared" si="5"/>
        <v>0</v>
      </c>
      <c r="I44" s="639"/>
      <c r="J44" s="308">
        <f t="shared" si="6"/>
        <v>213</v>
      </c>
      <c r="K44" s="80">
        <f t="shared" si="7"/>
        <v>0</v>
      </c>
      <c r="L44" s="74">
        <v>0.01</v>
      </c>
      <c r="M44" s="102">
        <v>1</v>
      </c>
      <c r="O44" s="13">
        <f t="shared" si="8"/>
        <v>0</v>
      </c>
      <c r="P44" s="13">
        <f t="shared" si="9"/>
        <v>0</v>
      </c>
    </row>
    <row r="45" spans="1:16" s="1" customFormat="1" ht="12.75" customHeight="1">
      <c r="A45" s="634" t="s">
        <v>1013</v>
      </c>
      <c r="B45" s="116" t="s">
        <v>962</v>
      </c>
      <c r="C45" s="649">
        <v>2.8</v>
      </c>
      <c r="D45" s="864">
        <v>3.1</v>
      </c>
      <c r="E45" s="645">
        <f>F45+F46</f>
        <v>1613</v>
      </c>
      <c r="F45" s="388">
        <v>1400</v>
      </c>
      <c r="G45" s="383"/>
      <c r="H45" s="69">
        <f t="shared" si="5"/>
        <v>0</v>
      </c>
      <c r="I45" s="638">
        <f>SUM(E45-(E45*H45))</f>
        <v>1613</v>
      </c>
      <c r="J45" s="146">
        <f t="shared" si="6"/>
        <v>1400</v>
      </c>
      <c r="K45" s="78">
        <f t="shared" si="7"/>
        <v>0</v>
      </c>
      <c r="L45" s="70">
        <v>0.17399999999999999</v>
      </c>
      <c r="M45" s="100">
        <v>22</v>
      </c>
      <c r="O45" s="13">
        <f t="shared" si="8"/>
        <v>0</v>
      </c>
      <c r="P45" s="13">
        <f t="shared" si="9"/>
        <v>0</v>
      </c>
    </row>
    <row r="46" spans="1:16" s="1" customFormat="1" ht="13.5" customHeight="1" thickBot="1">
      <c r="A46" s="635"/>
      <c r="B46" s="117" t="s">
        <v>955</v>
      </c>
      <c r="C46" s="650"/>
      <c r="D46" s="644"/>
      <c r="E46" s="646"/>
      <c r="F46" s="391">
        <v>213</v>
      </c>
      <c r="G46" s="384"/>
      <c r="H46" s="73">
        <f t="shared" si="5"/>
        <v>0</v>
      </c>
      <c r="I46" s="639"/>
      <c r="J46" s="308">
        <f t="shared" si="6"/>
        <v>213</v>
      </c>
      <c r="K46" s="80">
        <f t="shared" si="7"/>
        <v>0</v>
      </c>
      <c r="L46" s="74">
        <v>0.01</v>
      </c>
      <c r="M46" s="102">
        <v>1</v>
      </c>
      <c r="O46" s="13">
        <f t="shared" si="8"/>
        <v>0</v>
      </c>
      <c r="P46" s="13">
        <f t="shared" si="9"/>
        <v>0</v>
      </c>
    </row>
    <row r="47" spans="1:16" s="1" customFormat="1" ht="12.75" customHeight="1">
      <c r="A47" s="634" t="s">
        <v>1014</v>
      </c>
      <c r="B47" s="116" t="s">
        <v>963</v>
      </c>
      <c r="C47" s="649">
        <v>3.5</v>
      </c>
      <c r="D47" s="864">
        <v>4.0999999999999996</v>
      </c>
      <c r="E47" s="645">
        <f>F47+F48</f>
        <v>1640</v>
      </c>
      <c r="F47" s="264">
        <v>1427</v>
      </c>
      <c r="G47" s="383"/>
      <c r="H47" s="69">
        <f t="shared" si="5"/>
        <v>0</v>
      </c>
      <c r="I47" s="638">
        <f>SUM(E47-(E47*H47))</f>
        <v>1640</v>
      </c>
      <c r="J47" s="146">
        <f t="shared" si="6"/>
        <v>1427</v>
      </c>
      <c r="K47" s="78">
        <f t="shared" si="7"/>
        <v>0</v>
      </c>
      <c r="L47" s="70">
        <v>0.23899999999999999</v>
      </c>
      <c r="M47" s="100">
        <v>29</v>
      </c>
      <c r="O47" s="13">
        <f t="shared" si="8"/>
        <v>0</v>
      </c>
      <c r="P47" s="13">
        <f t="shared" si="9"/>
        <v>0</v>
      </c>
    </row>
    <row r="48" spans="1:16" s="1" customFormat="1" ht="13.5" customHeight="1" thickBot="1">
      <c r="A48" s="635"/>
      <c r="B48" s="117" t="s">
        <v>955</v>
      </c>
      <c r="C48" s="650"/>
      <c r="D48" s="644"/>
      <c r="E48" s="646"/>
      <c r="F48" s="386">
        <v>213</v>
      </c>
      <c r="G48" s="384"/>
      <c r="H48" s="73">
        <f t="shared" si="5"/>
        <v>0</v>
      </c>
      <c r="I48" s="639"/>
      <c r="J48" s="308">
        <f t="shared" si="6"/>
        <v>213</v>
      </c>
      <c r="K48" s="80">
        <f t="shared" si="7"/>
        <v>0</v>
      </c>
      <c r="L48" s="74">
        <v>0.01</v>
      </c>
      <c r="M48" s="102">
        <v>1</v>
      </c>
      <c r="O48" s="13">
        <f t="shared" si="8"/>
        <v>0</v>
      </c>
      <c r="P48" s="13">
        <f t="shared" si="9"/>
        <v>0</v>
      </c>
    </row>
    <row r="49" spans="1:16" s="1" customFormat="1" ht="12.75" customHeight="1">
      <c r="A49" s="634" t="s">
        <v>1015</v>
      </c>
      <c r="B49" s="116" t="s">
        <v>964</v>
      </c>
      <c r="C49" s="649">
        <v>5.3</v>
      </c>
      <c r="D49" s="864">
        <v>5.6</v>
      </c>
      <c r="E49" s="645">
        <f>F49+F50</f>
        <v>1954</v>
      </c>
      <c r="F49" s="145">
        <v>1741</v>
      </c>
      <c r="G49" s="383"/>
      <c r="H49" s="69">
        <f t="shared" si="5"/>
        <v>0</v>
      </c>
      <c r="I49" s="638">
        <f>SUM(E49-(E49*H49))</f>
        <v>1954</v>
      </c>
      <c r="J49" s="146">
        <f t="shared" si="6"/>
        <v>1741</v>
      </c>
      <c r="K49" s="78">
        <f t="shared" si="7"/>
        <v>0</v>
      </c>
      <c r="L49" s="70">
        <v>0.23899999999999999</v>
      </c>
      <c r="M49" s="100">
        <v>29</v>
      </c>
      <c r="O49" s="13">
        <f t="shared" si="8"/>
        <v>0</v>
      </c>
      <c r="P49" s="13">
        <f t="shared" si="9"/>
        <v>0</v>
      </c>
    </row>
    <row r="50" spans="1:16" s="1" customFormat="1" ht="13.5" customHeight="1" thickBot="1">
      <c r="A50" s="635"/>
      <c r="B50" s="117" t="s">
        <v>955</v>
      </c>
      <c r="C50" s="650"/>
      <c r="D50" s="644"/>
      <c r="E50" s="646"/>
      <c r="F50" s="144">
        <v>213</v>
      </c>
      <c r="G50" s="384"/>
      <c r="H50" s="73">
        <f t="shared" si="5"/>
        <v>0</v>
      </c>
      <c r="I50" s="639"/>
      <c r="J50" s="308">
        <f t="shared" si="6"/>
        <v>213</v>
      </c>
      <c r="K50" s="80">
        <f t="shared" si="7"/>
        <v>0</v>
      </c>
      <c r="L50" s="74">
        <v>0.01</v>
      </c>
      <c r="M50" s="102">
        <v>1</v>
      </c>
      <c r="O50" s="13">
        <f t="shared" si="8"/>
        <v>0</v>
      </c>
      <c r="P50" s="13">
        <f t="shared" si="9"/>
        <v>0</v>
      </c>
    </row>
    <row r="51" spans="1:16" ht="12.75" customHeight="1">
      <c r="A51" s="634" t="s">
        <v>965</v>
      </c>
      <c r="B51" s="116" t="s">
        <v>966</v>
      </c>
      <c r="C51" s="649">
        <v>12.7</v>
      </c>
      <c r="D51" s="864">
        <v>13.7</v>
      </c>
      <c r="E51" s="645">
        <f>F51+F52</f>
        <v>3468</v>
      </c>
      <c r="F51" s="264">
        <v>3255</v>
      </c>
      <c r="G51" s="383"/>
      <c r="H51" s="69">
        <f t="shared" si="5"/>
        <v>0</v>
      </c>
      <c r="I51" s="638">
        <f>SUM(E51-(E51*H51))</f>
        <v>3468</v>
      </c>
      <c r="J51" s="146">
        <f t="shared" si="6"/>
        <v>3255</v>
      </c>
      <c r="K51" s="78">
        <f>G51*J51</f>
        <v>0</v>
      </c>
      <c r="L51" s="70">
        <v>0.33900000000000002</v>
      </c>
      <c r="M51" s="100">
        <v>60</v>
      </c>
      <c r="O51" s="13">
        <f t="shared" si="8"/>
        <v>0</v>
      </c>
      <c r="P51" s="13">
        <f t="shared" si="9"/>
        <v>0</v>
      </c>
    </row>
    <row r="52" spans="1:16" ht="14.25" customHeight="1" thickBot="1">
      <c r="A52" s="635"/>
      <c r="B52" s="117" t="s">
        <v>960</v>
      </c>
      <c r="C52" s="650"/>
      <c r="D52" s="644"/>
      <c r="E52" s="646"/>
      <c r="F52" s="144">
        <v>213</v>
      </c>
      <c r="G52" s="384"/>
      <c r="H52" s="73">
        <f t="shared" si="5"/>
        <v>0</v>
      </c>
      <c r="I52" s="639"/>
      <c r="J52" s="308">
        <f t="shared" si="6"/>
        <v>213</v>
      </c>
      <c r="K52" s="80">
        <f>G52*J52</f>
        <v>0</v>
      </c>
      <c r="L52" s="74">
        <v>0.01</v>
      </c>
      <c r="M52" s="102">
        <v>1</v>
      </c>
      <c r="O52" s="13">
        <f t="shared" si="8"/>
        <v>0</v>
      </c>
      <c r="P52" s="13">
        <f t="shared" si="9"/>
        <v>0</v>
      </c>
    </row>
    <row r="53" spans="1:16" ht="9.75" customHeight="1" thickBot="1">
      <c r="A53" s="875"/>
      <c r="B53" s="876"/>
      <c r="C53" s="876"/>
      <c r="D53" s="876"/>
      <c r="E53" s="876"/>
      <c r="F53" s="877"/>
      <c r="G53" s="876"/>
      <c r="H53" s="876"/>
      <c r="I53" s="876"/>
      <c r="J53" s="876"/>
      <c r="K53" s="228"/>
      <c r="L53" s="228"/>
      <c r="M53" s="229"/>
      <c r="O53" s="13"/>
      <c r="P53" s="13"/>
    </row>
    <row r="54" spans="1:16" ht="30" customHeight="1" thickBot="1">
      <c r="A54" s="204" t="s">
        <v>381</v>
      </c>
      <c r="B54" s="852" t="s">
        <v>383</v>
      </c>
      <c r="C54" s="853"/>
      <c r="D54" s="853"/>
      <c r="E54" s="854"/>
      <c r="F54" s="204"/>
      <c r="G54" s="204"/>
      <c r="H54" s="204"/>
      <c r="I54" s="204"/>
      <c r="J54" s="204"/>
      <c r="K54" s="204"/>
      <c r="L54" s="204"/>
      <c r="M54" s="204"/>
      <c r="N54" s="163"/>
      <c r="O54" s="7"/>
      <c r="P54" s="7"/>
    </row>
    <row r="55" spans="1:16" s="15" customFormat="1" ht="54.75" customHeight="1" thickBot="1">
      <c r="A55" s="132" t="s">
        <v>985</v>
      </c>
      <c r="B55" s="234" t="s">
        <v>199</v>
      </c>
      <c r="C55" s="863" t="s">
        <v>1018</v>
      </c>
      <c r="D55" s="855"/>
      <c r="E55" s="182"/>
      <c r="F55" s="104">
        <v>213</v>
      </c>
      <c r="G55" s="77"/>
      <c r="H55" s="107">
        <f t="shared" ref="H55:H72" si="10">$M$3</f>
        <v>0</v>
      </c>
      <c r="I55" s="394"/>
      <c r="J55" s="393">
        <f>SUM(F55-(F55*H55))</f>
        <v>213</v>
      </c>
      <c r="K55" s="80">
        <f>G55*J55</f>
        <v>0</v>
      </c>
      <c r="L55" s="70">
        <v>0.01</v>
      </c>
      <c r="M55" s="100">
        <v>1</v>
      </c>
      <c r="O55" s="13">
        <f t="shared" ref="O55:O72" si="11">G55*L55</f>
        <v>0</v>
      </c>
      <c r="P55" s="13">
        <f t="shared" ref="P55:P72" si="12">G55*M55</f>
        <v>0</v>
      </c>
    </row>
    <row r="56" spans="1:16" s="15" customFormat="1" ht="54.75" customHeight="1" thickBot="1">
      <c r="A56" s="132" t="s">
        <v>986</v>
      </c>
      <c r="B56" s="234" t="s">
        <v>199</v>
      </c>
      <c r="C56" s="855" t="s">
        <v>1018</v>
      </c>
      <c r="D56" s="855"/>
      <c r="E56" s="182"/>
      <c r="F56" s="104">
        <v>213</v>
      </c>
      <c r="G56" s="77"/>
      <c r="H56" s="107">
        <f t="shared" si="10"/>
        <v>0</v>
      </c>
      <c r="I56" s="372"/>
      <c r="J56" s="393">
        <f>SUM(F56-(F56*H56))</f>
        <v>213</v>
      </c>
      <c r="K56" s="80">
        <f>G56*J56</f>
        <v>0</v>
      </c>
      <c r="L56" s="70">
        <v>0.01</v>
      </c>
      <c r="M56" s="100">
        <v>1</v>
      </c>
      <c r="O56" s="13">
        <f t="shared" si="11"/>
        <v>0</v>
      </c>
      <c r="P56" s="13">
        <f t="shared" si="12"/>
        <v>0</v>
      </c>
    </row>
    <row r="57" spans="1:16" s="15" customFormat="1" ht="30" customHeight="1" thickBot="1">
      <c r="A57" s="132" t="s">
        <v>987</v>
      </c>
      <c r="B57" s="234" t="s">
        <v>199</v>
      </c>
      <c r="C57" s="855" t="s">
        <v>988</v>
      </c>
      <c r="D57" s="855"/>
      <c r="E57" s="182"/>
      <c r="F57" s="166">
        <v>128</v>
      </c>
      <c r="G57" s="153"/>
      <c r="H57" s="215">
        <f t="shared" si="10"/>
        <v>0</v>
      </c>
      <c r="I57" s="372"/>
      <c r="J57" s="393">
        <f>SUM(F57-(F57*H57))</f>
        <v>128</v>
      </c>
      <c r="K57" s="156">
        <f>G57*J57</f>
        <v>0</v>
      </c>
      <c r="L57" s="157">
        <v>8.9999999999999993E-3</v>
      </c>
      <c r="M57" s="158">
        <v>1</v>
      </c>
      <c r="O57" s="13">
        <f t="shared" si="11"/>
        <v>0</v>
      </c>
      <c r="P57" s="13">
        <f t="shared" si="12"/>
        <v>0</v>
      </c>
    </row>
    <row r="58" spans="1:16" s="15" customFormat="1" ht="30" customHeight="1" thickBot="1">
      <c r="A58" s="132" t="s">
        <v>989</v>
      </c>
      <c r="B58" s="653" t="s">
        <v>990</v>
      </c>
      <c r="C58" s="653"/>
      <c r="D58" s="653"/>
      <c r="E58" s="378"/>
      <c r="F58" s="166">
        <v>291</v>
      </c>
      <c r="G58" s="153"/>
      <c r="H58" s="381">
        <f t="shared" si="10"/>
        <v>0</v>
      </c>
      <c r="I58" s="379"/>
      <c r="J58" s="317">
        <f>SUM(F58-(F58*H58))</f>
        <v>291</v>
      </c>
      <c r="K58" s="319">
        <f>G58*J58</f>
        <v>0</v>
      </c>
      <c r="L58" s="320">
        <v>3.0000000000000001E-3</v>
      </c>
      <c r="M58" s="321">
        <v>1.1000000000000001</v>
      </c>
      <c r="O58" s="13">
        <f t="shared" si="11"/>
        <v>0</v>
      </c>
      <c r="P58" s="13">
        <f t="shared" si="12"/>
        <v>0</v>
      </c>
    </row>
    <row r="59" spans="1:16" s="15" customFormat="1" ht="30" customHeight="1" thickBot="1">
      <c r="A59" s="132" t="s">
        <v>198</v>
      </c>
      <c r="B59" s="653" t="s">
        <v>991</v>
      </c>
      <c r="C59" s="653"/>
      <c r="D59" s="653"/>
      <c r="E59" s="378"/>
      <c r="F59" s="166">
        <v>223</v>
      </c>
      <c r="G59" s="77"/>
      <c r="H59" s="382">
        <f t="shared" si="10"/>
        <v>0</v>
      </c>
      <c r="I59" s="380"/>
      <c r="J59" s="104">
        <f>SUM(F59-(F59*H59))</f>
        <v>223</v>
      </c>
      <c r="K59" s="80">
        <f>G59*J59</f>
        <v>0</v>
      </c>
      <c r="L59" s="70">
        <v>4.0000000000000001E-3</v>
      </c>
      <c r="M59" s="100">
        <v>0.8</v>
      </c>
      <c r="O59" s="13">
        <f t="shared" si="11"/>
        <v>0</v>
      </c>
      <c r="P59" s="13">
        <f t="shared" si="12"/>
        <v>0</v>
      </c>
    </row>
    <row r="60" spans="1:16" s="15" customFormat="1" ht="30" customHeight="1" thickBot="1">
      <c r="A60" s="132" t="s">
        <v>992</v>
      </c>
      <c r="B60" s="653" t="s">
        <v>993</v>
      </c>
      <c r="C60" s="653"/>
      <c r="D60" s="653"/>
      <c r="E60" s="378"/>
      <c r="F60" s="166">
        <v>221</v>
      </c>
      <c r="G60" s="77"/>
      <c r="H60" s="382">
        <f t="shared" si="10"/>
        <v>0</v>
      </c>
      <c r="I60" s="380"/>
      <c r="J60" s="104">
        <f t="shared" ref="J60:J69" si="13">SUM(F60-(F60*H60))</f>
        <v>221</v>
      </c>
      <c r="K60" s="80">
        <f t="shared" ref="K60:K69" si="14">G60*J60</f>
        <v>0</v>
      </c>
      <c r="L60" s="70"/>
      <c r="M60" s="100"/>
      <c r="O60" s="13">
        <f t="shared" si="11"/>
        <v>0</v>
      </c>
      <c r="P60" s="13">
        <f t="shared" si="12"/>
        <v>0</v>
      </c>
    </row>
    <row r="61" spans="1:16" ht="30" customHeight="1" thickBot="1">
      <c r="A61" s="132" t="s">
        <v>994</v>
      </c>
      <c r="B61" s="653" t="s">
        <v>58</v>
      </c>
      <c r="C61" s="653"/>
      <c r="D61" s="653"/>
      <c r="E61" s="378"/>
      <c r="F61" s="166">
        <v>435</v>
      </c>
      <c r="G61" s="77"/>
      <c r="H61" s="382">
        <f t="shared" si="10"/>
        <v>0</v>
      </c>
      <c r="I61" s="380"/>
      <c r="J61" s="104">
        <f t="shared" si="13"/>
        <v>435</v>
      </c>
      <c r="K61" s="80">
        <f t="shared" si="14"/>
        <v>0</v>
      </c>
      <c r="L61" s="70"/>
      <c r="M61" s="100"/>
      <c r="O61" s="13">
        <f t="shared" si="11"/>
        <v>0</v>
      </c>
      <c r="P61" s="13">
        <f t="shared" si="12"/>
        <v>0</v>
      </c>
    </row>
    <row r="62" spans="1:16" ht="30" customHeight="1" thickBot="1">
      <c r="A62" s="132" t="s">
        <v>995</v>
      </c>
      <c r="B62" s="653" t="s">
        <v>996</v>
      </c>
      <c r="C62" s="653"/>
      <c r="D62" s="653"/>
      <c r="E62" s="378"/>
      <c r="F62" s="166">
        <v>1430</v>
      </c>
      <c r="G62" s="77"/>
      <c r="H62" s="382">
        <f t="shared" si="10"/>
        <v>0</v>
      </c>
      <c r="I62" s="380"/>
      <c r="J62" s="104">
        <f t="shared" si="13"/>
        <v>1430</v>
      </c>
      <c r="K62" s="80">
        <f t="shared" si="14"/>
        <v>0</v>
      </c>
      <c r="L62" s="70"/>
      <c r="M62" s="100"/>
      <c r="O62" s="13">
        <f t="shared" si="11"/>
        <v>0</v>
      </c>
      <c r="P62" s="13">
        <f t="shared" si="12"/>
        <v>0</v>
      </c>
    </row>
    <row r="63" spans="1:16" ht="30" customHeight="1" thickBot="1">
      <c r="A63" s="132" t="s">
        <v>341</v>
      </c>
      <c r="B63" s="653" t="s">
        <v>318</v>
      </c>
      <c r="C63" s="653"/>
      <c r="D63" s="653"/>
      <c r="E63" s="378"/>
      <c r="F63" s="166">
        <v>1557</v>
      </c>
      <c r="G63" s="77"/>
      <c r="H63" s="382">
        <f t="shared" si="10"/>
        <v>0</v>
      </c>
      <c r="I63" s="380"/>
      <c r="J63" s="104">
        <f t="shared" si="13"/>
        <v>1557</v>
      </c>
      <c r="K63" s="80">
        <f t="shared" si="14"/>
        <v>0</v>
      </c>
      <c r="L63" s="70">
        <v>0.1</v>
      </c>
      <c r="M63" s="100">
        <v>2</v>
      </c>
      <c r="N63" s="2"/>
      <c r="O63" s="13">
        <f t="shared" si="11"/>
        <v>0</v>
      </c>
      <c r="P63" s="13">
        <f t="shared" si="12"/>
        <v>0</v>
      </c>
    </row>
    <row r="64" spans="1:16" ht="30" customHeight="1" thickBot="1">
      <c r="A64" s="132" t="s">
        <v>386</v>
      </c>
      <c r="B64" s="653" t="s">
        <v>319</v>
      </c>
      <c r="C64" s="653"/>
      <c r="D64" s="653"/>
      <c r="E64" s="378"/>
      <c r="F64" s="166">
        <v>1756</v>
      </c>
      <c r="G64" s="77"/>
      <c r="H64" s="382">
        <f t="shared" si="10"/>
        <v>0</v>
      </c>
      <c r="I64" s="380"/>
      <c r="J64" s="104">
        <f t="shared" si="13"/>
        <v>1756</v>
      </c>
      <c r="K64" s="80">
        <f t="shared" si="14"/>
        <v>0</v>
      </c>
      <c r="L64" s="70">
        <v>0.1</v>
      </c>
      <c r="M64" s="100">
        <v>2</v>
      </c>
      <c r="N64" s="2"/>
      <c r="O64" s="13">
        <f t="shared" si="11"/>
        <v>0</v>
      </c>
      <c r="P64" s="13">
        <f t="shared" si="12"/>
        <v>0</v>
      </c>
    </row>
    <row r="65" spans="1:17" ht="30" customHeight="1" thickBot="1">
      <c r="A65" s="132" t="s">
        <v>997</v>
      </c>
      <c r="B65" s="653" t="s">
        <v>998</v>
      </c>
      <c r="C65" s="653"/>
      <c r="D65" s="653"/>
      <c r="E65" s="378"/>
      <c r="F65" s="166">
        <v>233</v>
      </c>
      <c r="G65" s="77"/>
      <c r="H65" s="382">
        <f t="shared" si="10"/>
        <v>0</v>
      </c>
      <c r="I65" s="380"/>
      <c r="J65" s="104">
        <f t="shared" si="13"/>
        <v>233</v>
      </c>
      <c r="K65" s="80">
        <f t="shared" si="14"/>
        <v>0</v>
      </c>
      <c r="L65" s="70"/>
      <c r="M65" s="100"/>
      <c r="O65" s="13">
        <f t="shared" si="11"/>
        <v>0</v>
      </c>
      <c r="P65" s="13">
        <f t="shared" si="12"/>
        <v>0</v>
      </c>
    </row>
    <row r="66" spans="1:17" s="15" customFormat="1" ht="30" customHeight="1" thickBot="1">
      <c r="A66" s="132" t="s">
        <v>183</v>
      </c>
      <c r="B66" s="653" t="s">
        <v>320</v>
      </c>
      <c r="C66" s="653"/>
      <c r="D66" s="653"/>
      <c r="E66" s="378"/>
      <c r="F66" s="166">
        <v>154</v>
      </c>
      <c r="G66" s="77"/>
      <c r="H66" s="382">
        <f t="shared" si="10"/>
        <v>0</v>
      </c>
      <c r="I66" s="380"/>
      <c r="J66" s="104">
        <f t="shared" si="13"/>
        <v>154</v>
      </c>
      <c r="K66" s="80">
        <f t="shared" si="14"/>
        <v>0</v>
      </c>
      <c r="L66" s="70">
        <v>4.0000000000000001E-3</v>
      </c>
      <c r="M66" s="100">
        <v>0.68100000000000005</v>
      </c>
      <c r="O66" s="13">
        <f t="shared" si="11"/>
        <v>0</v>
      </c>
      <c r="P66" s="13">
        <f t="shared" si="12"/>
        <v>0</v>
      </c>
    </row>
    <row r="67" spans="1:17" s="230" customFormat="1" ht="30" customHeight="1" thickBot="1">
      <c r="A67" s="132" t="s">
        <v>129</v>
      </c>
      <c r="B67" s="653" t="s">
        <v>999</v>
      </c>
      <c r="C67" s="653"/>
      <c r="D67" s="653"/>
      <c r="E67" s="378"/>
      <c r="F67" s="166">
        <v>450</v>
      </c>
      <c r="G67" s="77"/>
      <c r="H67" s="382">
        <f t="shared" si="10"/>
        <v>0</v>
      </c>
      <c r="I67" s="380"/>
      <c r="J67" s="104">
        <f t="shared" si="13"/>
        <v>450</v>
      </c>
      <c r="K67" s="80">
        <f t="shared" si="14"/>
        <v>0</v>
      </c>
      <c r="L67" s="70">
        <v>2.7E-2</v>
      </c>
      <c r="M67" s="100">
        <v>1</v>
      </c>
      <c r="O67" s="13">
        <f t="shared" si="11"/>
        <v>0</v>
      </c>
      <c r="P67" s="13">
        <f t="shared" si="12"/>
        <v>0</v>
      </c>
    </row>
    <row r="68" spans="1:17" s="15" customFormat="1" ht="30" customHeight="1" thickBot="1">
      <c r="A68" s="132" t="s">
        <v>1000</v>
      </c>
      <c r="B68" s="653" t="s">
        <v>1001</v>
      </c>
      <c r="C68" s="653"/>
      <c r="D68" s="653"/>
      <c r="E68" s="378"/>
      <c r="F68" s="166">
        <v>147</v>
      </c>
      <c r="G68" s="77"/>
      <c r="H68" s="382">
        <f t="shared" si="10"/>
        <v>0</v>
      </c>
      <c r="I68" s="380"/>
      <c r="J68" s="104">
        <f t="shared" si="13"/>
        <v>147</v>
      </c>
      <c r="K68" s="80">
        <f t="shared" si="14"/>
        <v>0</v>
      </c>
      <c r="L68" s="70"/>
      <c r="M68" s="100"/>
      <c r="O68" s="13">
        <f t="shared" si="11"/>
        <v>0</v>
      </c>
      <c r="P68" s="13">
        <f t="shared" si="12"/>
        <v>0</v>
      </c>
    </row>
    <row r="69" spans="1:17" s="15" customFormat="1" ht="30" customHeight="1" thickBot="1">
      <c r="A69" s="132" t="s">
        <v>1002</v>
      </c>
      <c r="B69" s="653" t="s">
        <v>1003</v>
      </c>
      <c r="C69" s="653"/>
      <c r="D69" s="653"/>
      <c r="E69" s="378"/>
      <c r="F69" s="166">
        <v>240</v>
      </c>
      <c r="G69" s="77"/>
      <c r="H69" s="382">
        <f t="shared" si="10"/>
        <v>0</v>
      </c>
      <c r="I69" s="380"/>
      <c r="J69" s="104">
        <f t="shared" si="13"/>
        <v>240</v>
      </c>
      <c r="K69" s="80">
        <f t="shared" si="14"/>
        <v>0</v>
      </c>
      <c r="L69" s="70">
        <v>2.4E-2</v>
      </c>
      <c r="M69" s="100">
        <v>3</v>
      </c>
      <c r="O69" s="13">
        <f t="shared" si="11"/>
        <v>0</v>
      </c>
      <c r="P69" s="13">
        <f t="shared" si="12"/>
        <v>0</v>
      </c>
    </row>
    <row r="70" spans="1:17" s="15" customFormat="1" ht="30" customHeight="1" thickBot="1">
      <c r="A70" s="132" t="s">
        <v>184</v>
      </c>
      <c r="B70" s="653" t="s">
        <v>1004</v>
      </c>
      <c r="C70" s="653"/>
      <c r="D70" s="653"/>
      <c r="E70" s="378"/>
      <c r="F70" s="166">
        <v>113</v>
      </c>
      <c r="G70" s="77"/>
      <c r="H70" s="382">
        <f t="shared" si="10"/>
        <v>0</v>
      </c>
      <c r="I70" s="380"/>
      <c r="J70" s="104">
        <f>SUM(F70-(F70*H70))</f>
        <v>113</v>
      </c>
      <c r="K70" s="80">
        <f>G70*J70</f>
        <v>0</v>
      </c>
      <c r="L70" s="70">
        <v>1.0999999999999999E-2</v>
      </c>
      <c r="M70" s="100">
        <v>2</v>
      </c>
      <c r="O70" s="13">
        <f t="shared" si="11"/>
        <v>0</v>
      </c>
      <c r="P70" s="13">
        <f t="shared" si="12"/>
        <v>0</v>
      </c>
    </row>
    <row r="71" spans="1:17" s="15" customFormat="1" ht="30" customHeight="1" thickBot="1">
      <c r="A71" s="132" t="s">
        <v>185</v>
      </c>
      <c r="B71" s="653" t="s">
        <v>1005</v>
      </c>
      <c r="C71" s="653"/>
      <c r="D71" s="653"/>
      <c r="E71" s="378"/>
      <c r="F71" s="166">
        <v>138</v>
      </c>
      <c r="G71" s="77"/>
      <c r="H71" s="382">
        <f t="shared" si="10"/>
        <v>0</v>
      </c>
      <c r="I71" s="380"/>
      <c r="J71" s="104">
        <f>SUM(F71-(F71*H71))</f>
        <v>138</v>
      </c>
      <c r="K71" s="80">
        <f>G71*J71</f>
        <v>0</v>
      </c>
      <c r="L71" s="70">
        <v>1.9E-2</v>
      </c>
      <c r="M71" s="100">
        <v>1.6</v>
      </c>
      <c r="O71" s="13">
        <f t="shared" si="11"/>
        <v>0</v>
      </c>
      <c r="P71" s="13">
        <f t="shared" si="12"/>
        <v>0</v>
      </c>
    </row>
    <row r="72" spans="1:17" s="15" customFormat="1" ht="30" customHeight="1" thickBot="1">
      <c r="A72" s="132" t="s">
        <v>1006</v>
      </c>
      <c r="B72" s="653" t="s">
        <v>1007</v>
      </c>
      <c r="C72" s="653"/>
      <c r="D72" s="653"/>
      <c r="E72" s="171"/>
      <c r="F72" s="166">
        <v>420</v>
      </c>
      <c r="G72" s="77"/>
      <c r="H72" s="382">
        <f t="shared" si="10"/>
        <v>0</v>
      </c>
      <c r="I72" s="380"/>
      <c r="J72" s="104">
        <f>SUM(F72-(F72*H72))</f>
        <v>420</v>
      </c>
      <c r="K72" s="80">
        <f>G72*J72</f>
        <v>0</v>
      </c>
      <c r="L72" s="70">
        <v>4.2999999999999997E-2</v>
      </c>
      <c r="M72" s="100">
        <v>2</v>
      </c>
      <c r="O72" s="13">
        <f t="shared" si="11"/>
        <v>0</v>
      </c>
      <c r="P72" s="13">
        <f t="shared" si="12"/>
        <v>0</v>
      </c>
    </row>
    <row r="73" spans="1:17" s="15" customFormat="1" ht="11.25" customHeight="1">
      <c r="A73" s="37"/>
      <c r="B73" s="41"/>
      <c r="C73" s="231"/>
      <c r="D73" s="231"/>
      <c r="E73" s="231"/>
      <c r="F73" s="20"/>
      <c r="G73" s="19"/>
      <c r="H73" s="38"/>
      <c r="I73" s="19"/>
      <c r="J73" s="39"/>
      <c r="K73" s="55">
        <f>SUM(K12:K72)</f>
        <v>0</v>
      </c>
      <c r="L73" s="232"/>
      <c r="M73" s="233"/>
      <c r="O73" s="25">
        <f>SUM(O12:O72)</f>
        <v>0</v>
      </c>
      <c r="P73" s="25">
        <f>SUM(P12:P72)</f>
        <v>0</v>
      </c>
    </row>
    <row r="74" spans="1:17" ht="27.75" customHeight="1">
      <c r="A74" s="874" t="s">
        <v>1010</v>
      </c>
      <c r="B74" s="874"/>
      <c r="C74" s="874"/>
      <c r="D74" s="874"/>
      <c r="E74" s="874"/>
      <c r="F74" s="874"/>
      <c r="G74" s="874"/>
      <c r="H74" s="874"/>
      <c r="I74" s="874"/>
      <c r="J74" s="874"/>
      <c r="K74" s="874"/>
      <c r="L74" s="874"/>
      <c r="M74" s="874"/>
      <c r="O74" s="13"/>
      <c r="P74" s="13"/>
    </row>
    <row r="75" spans="1:17" ht="9" customHeight="1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O75" s="13"/>
      <c r="P75" s="13"/>
    </row>
    <row r="76" spans="1:17" ht="44.45" customHeight="1">
      <c r="A76" s="672"/>
      <c r="B76" s="672"/>
      <c r="C76" s="672"/>
      <c r="D76" s="672"/>
      <c r="E76" s="672"/>
      <c r="F76" s="672"/>
      <c r="G76" s="672"/>
      <c r="H76" s="672"/>
      <c r="I76" s="672"/>
      <c r="J76" s="672"/>
      <c r="K76" s="672"/>
      <c r="L76" s="672"/>
      <c r="M76" s="672"/>
      <c r="N76" s="672"/>
      <c r="O76" s="672"/>
      <c r="P76" s="160"/>
      <c r="Q76" s="15"/>
    </row>
    <row r="77" spans="1:17" ht="19.5" customHeight="1">
      <c r="A77" s="633"/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633"/>
      <c r="O77" s="633"/>
      <c r="P77" s="160"/>
      <c r="Q77" s="15"/>
    </row>
    <row r="78" spans="1:17" ht="5.4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160"/>
      <c r="O78" s="15"/>
      <c r="P78" s="15"/>
    </row>
    <row r="79" spans="1:17" ht="13.5">
      <c r="A79" s="43"/>
      <c r="B79" s="872"/>
      <c r="C79" s="872"/>
      <c r="D79" s="872"/>
      <c r="E79" s="872"/>
      <c r="F79" s="873"/>
      <c r="G79" s="873"/>
      <c r="H79" s="873"/>
      <c r="I79" s="873"/>
      <c r="J79" s="873"/>
      <c r="K79" s="873"/>
      <c r="L79" s="873"/>
      <c r="M79" s="873"/>
      <c r="O79" s="13"/>
      <c r="P79" s="13"/>
    </row>
    <row r="80" spans="1:17">
      <c r="O80" s="13"/>
      <c r="P80" s="13"/>
    </row>
    <row r="81" spans="15:16">
      <c r="O81" s="13"/>
      <c r="P81" s="13"/>
    </row>
    <row r="82" spans="15:16">
      <c r="O82" s="13"/>
      <c r="P82" s="13"/>
    </row>
    <row r="83" spans="15:16">
      <c r="O83" s="13"/>
      <c r="P83" s="13"/>
    </row>
    <row r="84" spans="15:16">
      <c r="O84" s="13"/>
      <c r="P84" s="13"/>
    </row>
    <row r="85" spans="15:16">
      <c r="O85" s="13"/>
      <c r="P85" s="13"/>
    </row>
    <row r="86" spans="15:16">
      <c r="O86" s="13"/>
      <c r="P86" s="13"/>
    </row>
  </sheetData>
  <mergeCells count="126">
    <mergeCell ref="H1:M1"/>
    <mergeCell ref="C1:G1"/>
    <mergeCell ref="F7:F9"/>
    <mergeCell ref="F5:M5"/>
    <mergeCell ref="E21:E23"/>
    <mergeCell ref="K7:K9"/>
    <mergeCell ref="L7:L9"/>
    <mergeCell ref="A19:J19"/>
    <mergeCell ref="A20:M20"/>
    <mergeCell ref="A21:A23"/>
    <mergeCell ref="A42:M42"/>
    <mergeCell ref="A27:A29"/>
    <mergeCell ref="A74:M74"/>
    <mergeCell ref="A7:A9"/>
    <mergeCell ref="B7:B9"/>
    <mergeCell ref="C7:D7"/>
    <mergeCell ref="E7:E9"/>
    <mergeCell ref="A53:J53"/>
    <mergeCell ref="A51:A52"/>
    <mergeCell ref="I43:I44"/>
    <mergeCell ref="I39:I40"/>
    <mergeCell ref="A76:O76"/>
    <mergeCell ref="E51:E52"/>
    <mergeCell ref="C8:C9"/>
    <mergeCell ref="D8:D9"/>
    <mergeCell ref="A10:J10"/>
    <mergeCell ref="A11:M11"/>
    <mergeCell ref="I51:I52"/>
    <mergeCell ref="A41:J41"/>
    <mergeCell ref="A45:A46"/>
    <mergeCell ref="B79:E79"/>
    <mergeCell ref="F79:M79"/>
    <mergeCell ref="B54:E54"/>
    <mergeCell ref="I47:I48"/>
    <mergeCell ref="C51:C52"/>
    <mergeCell ref="D51:D52"/>
    <mergeCell ref="C49:C50"/>
    <mergeCell ref="D49:D50"/>
    <mergeCell ref="E49:E50"/>
    <mergeCell ref="I49:I50"/>
    <mergeCell ref="C45:C46"/>
    <mergeCell ref="D45:D46"/>
    <mergeCell ref="R6:U6"/>
    <mergeCell ref="G7:G9"/>
    <mergeCell ref="H7:H9"/>
    <mergeCell ref="I7:I9"/>
    <mergeCell ref="J7:J9"/>
    <mergeCell ref="M7:M9"/>
    <mergeCell ref="I45:I46"/>
    <mergeCell ref="C21:C23"/>
    <mergeCell ref="A47:A48"/>
    <mergeCell ref="C47:C48"/>
    <mergeCell ref="D47:D48"/>
    <mergeCell ref="E47:E48"/>
    <mergeCell ref="D21:D23"/>
    <mergeCell ref="C27:C29"/>
    <mergeCell ref="D27:D29"/>
    <mergeCell ref="E27:E29"/>
    <mergeCell ref="C24:C26"/>
    <mergeCell ref="D24:D26"/>
    <mergeCell ref="I27:I29"/>
    <mergeCell ref="I21:I23"/>
    <mergeCell ref="A15:A16"/>
    <mergeCell ref="C15:C16"/>
    <mergeCell ref="A13:M13"/>
    <mergeCell ref="D15:D16"/>
    <mergeCell ref="E15:E16"/>
    <mergeCell ref="I15:I16"/>
    <mergeCell ref="A14:M14"/>
    <mergeCell ref="A24:A26"/>
    <mergeCell ref="E24:E26"/>
    <mergeCell ref="I24:I26"/>
    <mergeCell ref="A17:A18"/>
    <mergeCell ref="C17:C18"/>
    <mergeCell ref="D17:D18"/>
    <mergeCell ref="E17:E18"/>
    <mergeCell ref="I17:I18"/>
    <mergeCell ref="C30:C32"/>
    <mergeCell ref="D30:D32"/>
    <mergeCell ref="E30:E32"/>
    <mergeCell ref="I30:I32"/>
    <mergeCell ref="A33:A34"/>
    <mergeCell ref="C33:C34"/>
    <mergeCell ref="D33:D34"/>
    <mergeCell ref="E33:E34"/>
    <mergeCell ref="I33:I34"/>
    <mergeCell ref="A30:A32"/>
    <mergeCell ref="A35:A36"/>
    <mergeCell ref="C35:C36"/>
    <mergeCell ref="D35:D36"/>
    <mergeCell ref="E35:E36"/>
    <mergeCell ref="I35:I36"/>
    <mergeCell ref="A37:A38"/>
    <mergeCell ref="C37:C38"/>
    <mergeCell ref="D37:D38"/>
    <mergeCell ref="I37:I38"/>
    <mergeCell ref="E37:E38"/>
    <mergeCell ref="A39:A40"/>
    <mergeCell ref="C39:C40"/>
    <mergeCell ref="D39:D40"/>
    <mergeCell ref="B68:D68"/>
    <mergeCell ref="B69:D69"/>
    <mergeCell ref="E39:E40"/>
    <mergeCell ref="D43:D44"/>
    <mergeCell ref="E43:E44"/>
    <mergeCell ref="E45:E46"/>
    <mergeCell ref="B58:D58"/>
    <mergeCell ref="A43:A44"/>
    <mergeCell ref="C43:C44"/>
    <mergeCell ref="B70:D70"/>
    <mergeCell ref="B59:D59"/>
    <mergeCell ref="B60:D60"/>
    <mergeCell ref="B61:D61"/>
    <mergeCell ref="B62:D62"/>
    <mergeCell ref="B63:D63"/>
    <mergeCell ref="B64:D64"/>
    <mergeCell ref="A49:A50"/>
    <mergeCell ref="A77:O77"/>
    <mergeCell ref="B71:D71"/>
    <mergeCell ref="B72:D72"/>
    <mergeCell ref="C55:D55"/>
    <mergeCell ref="C56:D56"/>
    <mergeCell ref="C57:D57"/>
    <mergeCell ref="B65:D65"/>
    <mergeCell ref="B66:D66"/>
    <mergeCell ref="B67:D67"/>
  </mergeCells>
  <pageMargins left="0.35433070866141736" right="0.35433070866141736" top="0.39370078740157483" bottom="0.39370078740157483" header="0.51181102362204722" footer="0.51181102362204722"/>
  <pageSetup paperSize="9" scale="51" fitToHeight="1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21</vt:i4>
      </vt:variant>
    </vt:vector>
  </HeadingPairs>
  <TitlesOfParts>
    <vt:vector size="35" baseType="lpstr">
      <vt:lpstr>Акция Холод_410</vt:lpstr>
      <vt:lpstr>Бытовая серия</vt:lpstr>
      <vt:lpstr>Полупром on_off</vt:lpstr>
      <vt:lpstr>Полупром инвертор</vt:lpstr>
      <vt:lpstr>Big Multi</vt:lpstr>
      <vt:lpstr>Big Multi новые</vt:lpstr>
      <vt:lpstr>Мульти-сплит системы 2010-2011</vt:lpstr>
      <vt:lpstr>Flexible Multi</vt:lpstr>
      <vt:lpstr>Cерия J</vt:lpstr>
      <vt:lpstr>Серия V II</vt:lpstr>
      <vt:lpstr>Cерия VR II</vt:lpstr>
      <vt:lpstr> WaterStage</vt:lpstr>
      <vt:lpstr>Модели с WSet</vt:lpstr>
      <vt:lpstr>Лист1</vt:lpstr>
      <vt:lpstr>'Big Multi'!Заголовки_для_печати</vt:lpstr>
      <vt:lpstr>'Cерия J'!Заголовки_для_печати</vt:lpstr>
      <vt:lpstr>'Flexible Multi'!Заголовки_для_печати</vt:lpstr>
      <vt:lpstr>'Бытовая серия'!Заголовки_для_печати</vt:lpstr>
      <vt:lpstr>'Мульти-сплит системы 2010-2011'!Заголовки_для_печати</vt:lpstr>
      <vt:lpstr>'Полупром on_off'!Заголовки_для_печати</vt:lpstr>
      <vt:lpstr>'Полупром инвертор'!Заголовки_для_печати</vt:lpstr>
      <vt:lpstr>'Серия V II'!Заголовки_для_печати</vt:lpstr>
      <vt:lpstr>' WaterStage'!Область_печати</vt:lpstr>
      <vt:lpstr>'Big Multi'!Область_печати</vt:lpstr>
      <vt:lpstr>'Big Multi новые'!Область_печати</vt:lpstr>
      <vt:lpstr>'Cерия J'!Область_печати</vt:lpstr>
      <vt:lpstr>'Cерия VR II'!Область_печати</vt:lpstr>
      <vt:lpstr>'Flexible Multi'!Область_печати</vt:lpstr>
      <vt:lpstr>'Акция Холод_410'!Область_печати</vt:lpstr>
      <vt:lpstr>'Бытовая серия'!Область_печати</vt:lpstr>
      <vt:lpstr>'Модели с WSet'!Область_печати</vt:lpstr>
      <vt:lpstr>'Мульти-сплит системы 2010-2011'!Область_печати</vt:lpstr>
      <vt:lpstr>'Полупром on_off'!Область_печати</vt:lpstr>
      <vt:lpstr>'Полупром инвертор'!Область_печати</vt:lpstr>
      <vt:lpstr>'Серия V II'!Область_печати</vt:lpstr>
    </vt:vector>
  </TitlesOfParts>
  <Company>JAC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Latushkin</dc:creator>
  <cp:lastModifiedBy>admin</cp:lastModifiedBy>
  <cp:lastPrinted>2012-10-30T12:19:24Z</cp:lastPrinted>
  <dcterms:created xsi:type="dcterms:W3CDTF">2001-08-09T12:37:20Z</dcterms:created>
  <dcterms:modified xsi:type="dcterms:W3CDTF">2013-04-18T09:38:09Z</dcterms:modified>
</cp:coreProperties>
</file>